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20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<sst xmlns="http://schemas.openxmlformats.org/spreadsheetml/2006/main" count="452" uniqueCount="101">
  <si>
    <t>ODFW REACH ID:</t>
  </si>
  <si>
    <t>TARGET SPP:</t>
  </si>
  <si>
    <t>COHO</t>
  </si>
  <si>
    <t>TOTALS</t>
  </si>
  <si>
    <t>ODFW Segment:</t>
  </si>
  <si>
    <t>SURVEY:</t>
  </si>
  <si>
    <t>SURVEY TYPE:</t>
  </si>
  <si>
    <t>Standard</t>
  </si>
  <si>
    <t>AUC</t>
  </si>
  <si>
    <t>AUC/Km</t>
  </si>
  <si>
    <t>AUC/Mile</t>
  </si>
  <si>
    <t>DISTANCE:</t>
  </si>
  <si>
    <t>Km</t>
  </si>
  <si>
    <t>INFLUENCE CODE:</t>
  </si>
  <si>
    <t>ADULT</t>
  </si>
  <si>
    <t>DISTRICT:</t>
  </si>
  <si>
    <t>Coos-Coquille</t>
  </si>
  <si>
    <t>miles</t>
  </si>
  <si>
    <t>CH</t>
  </si>
  <si>
    <t>CO</t>
  </si>
  <si>
    <t>CU</t>
  </si>
  <si>
    <t>JACK</t>
  </si>
  <si>
    <t>BASIN:</t>
  </si>
  <si>
    <t>Coos River</t>
  </si>
  <si>
    <t xml:space="preserve">UP-E </t>
  </si>
  <si>
    <t>UP-N</t>
  </si>
  <si>
    <t>DOWN-E</t>
  </si>
  <si>
    <t>DOWN-N</t>
  </si>
  <si>
    <t>ADULT &amp; JACK</t>
  </si>
  <si>
    <t>SUBBASIN:</t>
  </si>
  <si>
    <t>Mainstem</t>
  </si>
  <si>
    <t>LOCATION:</t>
  </si>
  <si>
    <t>CHINOOK</t>
  </si>
  <si>
    <t>CHUM</t>
  </si>
  <si>
    <t>Steelhead</t>
  </si>
  <si>
    <t>Date</t>
  </si>
  <si>
    <t xml:space="preserve">Surveyor </t>
  </si>
  <si>
    <t>Survey Condition</t>
  </si>
  <si>
    <t>Live Fish Activity</t>
  </si>
  <si>
    <t>Comments</t>
  </si>
  <si>
    <t>REDDS</t>
  </si>
  <si>
    <t>Live</t>
  </si>
  <si>
    <t>Dead</t>
  </si>
  <si>
    <t>ADULT AUC</t>
  </si>
  <si>
    <t>JACK AUC</t>
  </si>
  <si>
    <t>ADULT &amp; JACK AUC</t>
  </si>
  <si>
    <t>mm/dd</t>
  </si>
  <si>
    <t>ID</t>
  </si>
  <si>
    <t>W</t>
  </si>
  <si>
    <t>F</t>
  </si>
  <si>
    <t>V</t>
  </si>
  <si>
    <t>CM</t>
  </si>
  <si>
    <t>C1</t>
  </si>
  <si>
    <t>C2</t>
  </si>
  <si>
    <t>A</t>
  </si>
  <si>
    <t>J</t>
  </si>
  <si>
    <t>M</t>
  </si>
  <si>
    <t>U</t>
  </si>
  <si>
    <t>UnMA</t>
  </si>
  <si>
    <t>MkA</t>
  </si>
  <si>
    <t>UnKA</t>
  </si>
  <si>
    <t>PHA</t>
  </si>
  <si>
    <t>PHJ</t>
  </si>
  <si>
    <t>SURVEY</t>
  </si>
  <si>
    <t>Start</t>
  </si>
  <si>
    <t>End</t>
  </si>
  <si>
    <t>Total</t>
  </si>
  <si>
    <t>Total/2</t>
  </si>
  <si>
    <t>Days</t>
  </si>
  <si>
    <t>Coho Residency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</si>
  <si>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</si>
  <si>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</si>
  <si>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</si>
  <si>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</si>
  <si>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</si>
  <si>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</si>
  <si>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</si>
  <si>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</si>
  <si>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</si>
  <si>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</si>
  <si>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</si>
  <si>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</si>
  <si>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</si>
  <si>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</si>
  <si>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</si>
  <si>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</si>
  <si>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</si>
  <si>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2006 SPAWNING SURVEY FORM</t>
  </si>
  <si>
    <t>Feet</t>
  </si>
  <si>
    <t>CWA SEGMENT:</t>
  </si>
  <si>
    <t>McKnight Creek</t>
  </si>
  <si>
    <t>( 1-2 )</t>
  </si>
  <si>
    <t>Park at the 1-mile marker on the Coos River mainline. Survey from culvert upstream to an old log were ther is an old low water crossing above it.  End segment two here.</t>
  </si>
  <si>
    <t>R</t>
  </si>
  <si>
    <t>-</t>
  </si>
  <si>
    <t>H</t>
  </si>
  <si>
    <t>S</t>
  </si>
  <si>
    <t>O</t>
  </si>
  <si>
    <t>L</t>
  </si>
  <si>
    <t>C</t>
  </si>
  <si>
    <t>Culvert outlet is perched and the outlet drop falls onto a boulder cluster w/ no pool.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</si>
</sst>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16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2" fillId="0" borderId="6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4"/>
  <sheetViews>
    <sheetView tabSelected="1" workbookViewId="0" topLeftCell="A25">
      <selection activeCell="F56" sqref="F56"/>
    </sheetView>
  </sheetViews>
  <sheetFormatPr defaultColWidth="9.140625" defaultRowHeight="12.75"/>
  <cols>
    <col min="1" max="1" width="12.7109375" style="0" customWidth="1"/>
    <col min="2" max="2" width="8.7109375" style="0" customWidth="1"/>
    <col min="3" max="5" width="5.57421875" style="0" customWidth="1"/>
    <col min="6" max="10" width="5.421875" style="0" customWidth="1"/>
    <col min="11" max="11" width="7.28125" style="0" bestFit="1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  <col min="33" max="33" width="14.140625" style="0" bestFit="1" customWidth="1"/>
    <col min="35" max="35" width="9.7109375" style="0" bestFit="1" customWidth="1"/>
    <col min="44" max="44" width="11.00390625" style="0" bestFit="1" customWidth="1"/>
    <col min="56" max="56" width="11.00390625" style="0" bestFit="1" customWidth="1"/>
  </cols>
  <sheetData>
    <row r="1" spans="6:13" ht="16.5" thickBot="1">
      <c r="F1" s="80" t="s">
        <v>87</v>
      </c>
      <c r="G1" s="80"/>
      <c r="H1" s="80"/>
      <c r="I1" s="80"/>
      <c r="J1" s="80"/>
      <c r="K1" s="80"/>
      <c r="L1" s="80"/>
      <c r="M1" s="80"/>
    </row>
    <row r="2" spans="1:35" ht="13.5" thickBot="1">
      <c r="A2" s="1" t="s">
        <v>0</v>
      </c>
      <c r="C2" s="79">
        <v>22166</v>
      </c>
      <c r="D2" s="79"/>
      <c r="P2" s="81" t="s">
        <v>1</v>
      </c>
      <c r="Q2" s="81"/>
      <c r="R2" s="82" t="s">
        <v>2</v>
      </c>
      <c r="S2" s="82"/>
      <c r="AH2" s="83" t="s">
        <v>3</v>
      </c>
      <c r="AI2" s="84"/>
    </row>
    <row r="3" spans="1:36" ht="18.75" thickBot="1">
      <c r="A3" s="2" t="s">
        <v>4</v>
      </c>
      <c r="C3" s="16">
        <v>1</v>
      </c>
      <c r="G3" s="81" t="s">
        <v>5</v>
      </c>
      <c r="H3" s="81"/>
      <c r="I3" s="85" t="s">
        <v>90</v>
      </c>
      <c r="J3" s="86"/>
      <c r="K3" s="86"/>
      <c r="L3" s="86"/>
      <c r="P3" s="2" t="s">
        <v>6</v>
      </c>
      <c r="R3" s="87" t="s">
        <v>7</v>
      </c>
      <c r="S3" s="87"/>
      <c r="AH3" s="3" t="s">
        <v>8</v>
      </c>
      <c r="AI3" s="4" t="s">
        <v>9</v>
      </c>
      <c r="AJ3" t="s">
        <v>10</v>
      </c>
    </row>
    <row r="4" spans="1:36" ht="12.75">
      <c r="A4" s="1" t="s">
        <v>89</v>
      </c>
      <c r="C4" s="16" t="s">
        <v>91</v>
      </c>
      <c r="G4" s="81" t="s">
        <v>11</v>
      </c>
      <c r="H4" s="81"/>
      <c r="I4">
        <f>I5*1.61</f>
        <v>0.08050000000000002</v>
      </c>
      <c r="J4" t="s">
        <v>12</v>
      </c>
      <c r="K4">
        <f>I5*5280</f>
        <v>264</v>
      </c>
      <c r="L4" t="s">
        <v>88</v>
      </c>
      <c r="P4" s="2" t="s">
        <v>13</v>
      </c>
      <c r="AG4" s="5" t="s">
        <v>14</v>
      </c>
      <c r="AH4" s="6">
        <f>SUM(AO16:AO39)</f>
        <v>0</v>
      </c>
      <c r="AI4" s="7">
        <f>SUM(AQ16:AQ39)</f>
        <v>0</v>
      </c>
      <c r="AJ4">
        <f>SUM(AR16:AR39)</f>
        <v>0</v>
      </c>
    </row>
    <row r="5" spans="1:36" ht="13.5" thickBot="1">
      <c r="A5" s="1" t="s">
        <v>15</v>
      </c>
      <c r="B5" t="s">
        <v>16</v>
      </c>
      <c r="I5">
        <v>0.05</v>
      </c>
      <c r="J5" t="s">
        <v>17</v>
      </c>
      <c r="P5" s="2" t="s">
        <v>18</v>
      </c>
      <c r="Q5" s="8">
        <v>1</v>
      </c>
      <c r="R5" s="2" t="s">
        <v>19</v>
      </c>
      <c r="S5" s="8">
        <v>1</v>
      </c>
      <c r="T5" s="2" t="s">
        <v>20</v>
      </c>
      <c r="U5" s="8">
        <v>1</v>
      </c>
      <c r="AG5" s="9" t="s">
        <v>21</v>
      </c>
      <c r="AH5" s="10">
        <f>SUM(BA16:BA34)</f>
        <v>0</v>
      </c>
      <c r="AI5" s="11">
        <f>SUM(BC16:BC34)</f>
        <v>0</v>
      </c>
      <c r="AJ5">
        <f>SUM(BD16:BD34)</f>
        <v>0</v>
      </c>
    </row>
    <row r="6" spans="1:36" ht="13.5" thickBot="1">
      <c r="A6" s="1" t="s">
        <v>22</v>
      </c>
      <c r="B6" t="s">
        <v>23</v>
      </c>
      <c r="F6" s="2" t="s">
        <v>24</v>
      </c>
      <c r="H6" s="2" t="s">
        <v>25</v>
      </c>
      <c r="J6" s="2" t="s">
        <v>26</v>
      </c>
      <c r="L6" s="2" t="s">
        <v>27</v>
      </c>
      <c r="AG6" s="12" t="s">
        <v>28</v>
      </c>
      <c r="AH6" s="13">
        <f>SUM(BM16:BM34)</f>
        <v>0</v>
      </c>
      <c r="AI6" s="14">
        <f>SUM(BO16:BO34)</f>
        <v>0</v>
      </c>
      <c r="AJ6">
        <f>SUM(AJ4:AJ5)</f>
        <v>0</v>
      </c>
    </row>
    <row r="7" spans="1:13" ht="12.75">
      <c r="A7" s="1" t="s">
        <v>29</v>
      </c>
      <c r="B7" t="s">
        <v>30</v>
      </c>
      <c r="J7" s="88"/>
      <c r="K7" s="88"/>
      <c r="L7" s="88"/>
      <c r="M7" s="88"/>
    </row>
    <row r="8" ht="12.75">
      <c r="A8" s="16"/>
    </row>
    <row r="9" spans="1:31" ht="12.75">
      <c r="A9" s="1" t="s">
        <v>31</v>
      </c>
      <c r="B9" s="96" t="s">
        <v>92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77"/>
      <c r="AC9" s="77"/>
      <c r="AD9" s="77"/>
      <c r="AE9" s="77"/>
    </row>
    <row r="10" spans="2:31" ht="12.7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77"/>
      <c r="AC10" s="77"/>
      <c r="AD10" s="77"/>
      <c r="AE10" s="77"/>
    </row>
    <row r="11" spans="2:31" ht="12.7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77"/>
      <c r="AC11" s="77"/>
      <c r="AD11" s="77"/>
      <c r="AE11" s="77"/>
    </row>
    <row r="12" spans="2:31" ht="13.5" thickBot="1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78"/>
      <c r="AC12" s="78"/>
      <c r="AD12" s="78"/>
      <c r="AE12" s="78"/>
    </row>
    <row r="13" spans="1:32" ht="13.5" thickBot="1">
      <c r="A13" s="17"/>
      <c r="B13" s="18"/>
      <c r="C13" s="19"/>
      <c r="D13" s="19"/>
      <c r="E13" s="20"/>
      <c r="F13" s="17"/>
      <c r="G13" s="19"/>
      <c r="H13" s="19"/>
      <c r="I13" s="17"/>
      <c r="J13" s="20"/>
      <c r="K13" s="20"/>
      <c r="L13" s="89" t="s">
        <v>32</v>
      </c>
      <c r="M13" s="90"/>
      <c r="N13" s="90"/>
      <c r="O13" s="90"/>
      <c r="P13" s="90"/>
      <c r="Q13" s="91"/>
      <c r="R13" s="89" t="s">
        <v>2</v>
      </c>
      <c r="S13" s="90"/>
      <c r="T13" s="90"/>
      <c r="U13" s="90"/>
      <c r="V13" s="90"/>
      <c r="W13" s="90"/>
      <c r="X13" s="90"/>
      <c r="Y13" s="90"/>
      <c r="Z13" s="90"/>
      <c r="AA13" s="91"/>
      <c r="AB13" s="89" t="s">
        <v>33</v>
      </c>
      <c r="AC13" s="90"/>
      <c r="AD13" s="90"/>
      <c r="AE13" s="91"/>
      <c r="AF13" s="18" t="s">
        <v>34</v>
      </c>
    </row>
    <row r="14" spans="1:67" ht="13.5" thickBot="1">
      <c r="A14" s="24" t="s">
        <v>35</v>
      </c>
      <c r="B14" s="25" t="s">
        <v>36</v>
      </c>
      <c r="C14" s="93" t="s">
        <v>37</v>
      </c>
      <c r="D14" s="92"/>
      <c r="E14" s="94"/>
      <c r="F14" s="95" t="s">
        <v>38</v>
      </c>
      <c r="G14" s="92"/>
      <c r="H14" s="92"/>
      <c r="I14" s="95" t="s">
        <v>39</v>
      </c>
      <c r="J14" s="94"/>
      <c r="K14" s="27" t="s">
        <v>40</v>
      </c>
      <c r="L14" s="89" t="s">
        <v>41</v>
      </c>
      <c r="M14" s="91"/>
      <c r="N14" s="89" t="s">
        <v>42</v>
      </c>
      <c r="O14" s="90"/>
      <c r="P14" s="90"/>
      <c r="Q14" s="91"/>
      <c r="R14" s="89" t="s">
        <v>41</v>
      </c>
      <c r="S14" s="90"/>
      <c r="T14" s="90"/>
      <c r="U14" s="91"/>
      <c r="V14" s="89" t="s">
        <v>42</v>
      </c>
      <c r="W14" s="90"/>
      <c r="X14" s="90"/>
      <c r="Y14" s="90"/>
      <c r="Z14" s="90"/>
      <c r="AA14" s="91"/>
      <c r="AB14" s="28" t="s">
        <v>41</v>
      </c>
      <c r="AC14" s="89" t="s">
        <v>42</v>
      </c>
      <c r="AD14" s="90"/>
      <c r="AE14" s="91"/>
      <c r="AF14" s="25"/>
      <c r="AH14" s="2" t="s">
        <v>43</v>
      </c>
      <c r="AT14" s="2" t="s">
        <v>44</v>
      </c>
      <c r="BF14" s="2" t="s">
        <v>45</v>
      </c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3.5" thickBot="1">
      <c r="A15" s="24" t="s">
        <v>46</v>
      </c>
      <c r="B15" s="28" t="s">
        <v>47</v>
      </c>
      <c r="C15" s="23" t="s">
        <v>48</v>
      </c>
      <c r="D15" s="22" t="s">
        <v>49</v>
      </c>
      <c r="E15" s="22" t="s">
        <v>50</v>
      </c>
      <c r="F15" s="21" t="s">
        <v>18</v>
      </c>
      <c r="G15" s="22" t="s">
        <v>19</v>
      </c>
      <c r="H15" s="23" t="s">
        <v>51</v>
      </c>
      <c r="I15" s="29" t="s">
        <v>52</v>
      </c>
      <c r="J15" s="23" t="s">
        <v>53</v>
      </c>
      <c r="K15" s="27"/>
      <c r="L15" s="30" t="s">
        <v>54</v>
      </c>
      <c r="M15" s="31" t="s">
        <v>55</v>
      </c>
      <c r="N15" s="30" t="s">
        <v>56</v>
      </c>
      <c r="O15" s="26" t="s">
        <v>49</v>
      </c>
      <c r="P15" s="26" t="s">
        <v>55</v>
      </c>
      <c r="Q15" s="31" t="s">
        <v>57</v>
      </c>
      <c r="R15" s="32" t="s">
        <v>58</v>
      </c>
      <c r="S15" s="33" t="s">
        <v>59</v>
      </c>
      <c r="T15" s="33" t="s">
        <v>60</v>
      </c>
      <c r="U15" s="34" t="s">
        <v>55</v>
      </c>
      <c r="V15" s="35" t="s">
        <v>56</v>
      </c>
      <c r="W15" s="36" t="s">
        <v>49</v>
      </c>
      <c r="X15" s="36" t="s">
        <v>55</v>
      </c>
      <c r="Y15" s="36" t="s">
        <v>57</v>
      </c>
      <c r="Z15" s="36" t="s">
        <v>61</v>
      </c>
      <c r="AA15" s="37" t="s">
        <v>62</v>
      </c>
      <c r="AB15" s="38" t="s">
        <v>54</v>
      </c>
      <c r="AC15" s="35" t="s">
        <v>56</v>
      </c>
      <c r="AD15" s="36" t="s">
        <v>49</v>
      </c>
      <c r="AE15" s="37" t="s">
        <v>57</v>
      </c>
      <c r="AF15" s="25"/>
      <c r="AH15" s="74" t="s">
        <v>63</v>
      </c>
      <c r="AI15" s="75" t="s">
        <v>64</v>
      </c>
      <c r="AJ15" s="75" t="s">
        <v>65</v>
      </c>
      <c r="AK15" s="75" t="s">
        <v>66</v>
      </c>
      <c r="AL15" s="75" t="s">
        <v>67</v>
      </c>
      <c r="AM15" s="75" t="s">
        <v>68</v>
      </c>
      <c r="AN15" s="75" t="s">
        <v>69</v>
      </c>
      <c r="AO15" s="75" t="s">
        <v>8</v>
      </c>
      <c r="AP15" s="75" t="s">
        <v>12</v>
      </c>
      <c r="AQ15" s="75" t="s">
        <v>9</v>
      </c>
      <c r="AR15" s="76" t="s">
        <v>10</v>
      </c>
      <c r="AT15" s="74" t="s">
        <v>63</v>
      </c>
      <c r="AU15" s="75" t="s">
        <v>64</v>
      </c>
      <c r="AV15" s="75" t="s">
        <v>65</v>
      </c>
      <c r="AW15" s="75" t="s">
        <v>66</v>
      </c>
      <c r="AX15" s="75" t="s">
        <v>67</v>
      </c>
      <c r="AY15" s="75" t="s">
        <v>68</v>
      </c>
      <c r="AZ15" s="75" t="s">
        <v>69</v>
      </c>
      <c r="BA15" s="75" t="s">
        <v>8</v>
      </c>
      <c r="BB15" s="75" t="s">
        <v>12</v>
      </c>
      <c r="BC15" s="75" t="s">
        <v>9</v>
      </c>
      <c r="BD15" s="76" t="s">
        <v>10</v>
      </c>
      <c r="BF15" s="28" t="s">
        <v>63</v>
      </c>
      <c r="BG15" s="28" t="s">
        <v>64</v>
      </c>
      <c r="BH15" s="28" t="s">
        <v>65</v>
      </c>
      <c r="BI15" s="28" t="s">
        <v>66</v>
      </c>
      <c r="BJ15" s="28" t="s">
        <v>67</v>
      </c>
      <c r="BK15" s="28" t="s">
        <v>68</v>
      </c>
      <c r="BL15" s="28" t="s">
        <v>69</v>
      </c>
      <c r="BM15" s="28" t="s">
        <v>8</v>
      </c>
      <c r="BN15" s="28" t="s">
        <v>12</v>
      </c>
      <c r="BO15" s="28" t="s">
        <v>9</v>
      </c>
    </row>
    <row r="16" spans="1:67" ht="12.75">
      <c r="A16" s="39">
        <v>39029</v>
      </c>
      <c r="B16" s="40">
        <v>69</v>
      </c>
      <c r="C16" s="41" t="s">
        <v>93</v>
      </c>
      <c r="D16" s="40" t="s">
        <v>95</v>
      </c>
      <c r="E16" s="41">
        <v>2</v>
      </c>
      <c r="F16" s="40" t="s">
        <v>94</v>
      </c>
      <c r="G16" s="41" t="s">
        <v>94</v>
      </c>
      <c r="H16" s="40" t="s">
        <v>94</v>
      </c>
      <c r="I16" s="41">
        <v>35</v>
      </c>
      <c r="J16" s="40">
        <v>11</v>
      </c>
      <c r="K16" s="64">
        <v>0</v>
      </c>
      <c r="L16" s="43" t="s">
        <v>94</v>
      </c>
      <c r="M16" s="42" t="s">
        <v>94</v>
      </c>
      <c r="N16" s="43" t="s">
        <v>94</v>
      </c>
      <c r="O16" s="42" t="s">
        <v>94</v>
      </c>
      <c r="P16" s="43" t="s">
        <v>94</v>
      </c>
      <c r="Q16" s="42" t="s">
        <v>94</v>
      </c>
      <c r="R16" s="43" t="s">
        <v>94</v>
      </c>
      <c r="S16" s="42" t="s">
        <v>94</v>
      </c>
      <c r="T16" s="43" t="s">
        <v>94</v>
      </c>
      <c r="U16" s="42" t="s">
        <v>94</v>
      </c>
      <c r="V16" s="43" t="s">
        <v>94</v>
      </c>
      <c r="W16" s="42" t="s">
        <v>94</v>
      </c>
      <c r="X16" s="43" t="s">
        <v>94</v>
      </c>
      <c r="Y16" s="42" t="s">
        <v>94</v>
      </c>
      <c r="Z16" s="43" t="s">
        <v>94</v>
      </c>
      <c r="AA16" s="42" t="s">
        <v>94</v>
      </c>
      <c r="AB16" s="43" t="s">
        <v>94</v>
      </c>
      <c r="AC16" s="42" t="s">
        <v>94</v>
      </c>
      <c r="AD16" s="43" t="s">
        <v>94</v>
      </c>
      <c r="AE16" s="42" t="s">
        <v>94</v>
      </c>
      <c r="AF16" s="43" t="s">
        <v>94</v>
      </c>
      <c r="AH16" s="72">
        <v>1</v>
      </c>
      <c r="AI16" s="72">
        <f>SUM(R16:T16)</f>
        <v>0</v>
      </c>
      <c r="AJ16" s="72">
        <f>SUM(R17:T17)</f>
        <v>0</v>
      </c>
      <c r="AK16" s="72">
        <f>SUM(AI16:AJ16)</f>
        <v>0</v>
      </c>
      <c r="AL16" s="72">
        <f>AK16/2</f>
        <v>0</v>
      </c>
      <c r="AM16" s="72">
        <v>7</v>
      </c>
      <c r="AN16" s="72">
        <v>11.3</v>
      </c>
      <c r="AO16" s="72">
        <f>(AL16*AM16)/AN16</f>
        <v>0</v>
      </c>
      <c r="AP16" s="72">
        <v>0.44</v>
      </c>
      <c r="AQ16" s="72">
        <f>AO16/AP16</f>
        <v>0</v>
      </c>
      <c r="AR16" s="72">
        <f>+AO16/0.27</f>
        <v>0</v>
      </c>
      <c r="AT16" s="72">
        <v>1</v>
      </c>
      <c r="AU16" s="72">
        <f aca="true" t="shared" si="0" ref="AU16:AU34">SUM(U16)</f>
        <v>0</v>
      </c>
      <c r="AV16" s="72">
        <f aca="true" t="shared" si="1" ref="AV16:AV34">SUM(U17)</f>
        <v>0</v>
      </c>
      <c r="AW16" s="73">
        <f>SUM(AU16:AV16)</f>
        <v>0</v>
      </c>
      <c r="AX16" s="72">
        <f>AW16/2</f>
        <v>0</v>
      </c>
      <c r="AY16" s="72">
        <v>7</v>
      </c>
      <c r="AZ16" s="72">
        <v>11.3</v>
      </c>
      <c r="BA16" s="72">
        <f>(AX16*AY16)/AZ16</f>
        <v>0</v>
      </c>
      <c r="BB16" s="72">
        <v>0.44</v>
      </c>
      <c r="BC16" s="72">
        <f>BA16/BB16</f>
        <v>0</v>
      </c>
      <c r="BD16" s="72">
        <f>+BA16/0.27</f>
        <v>0</v>
      </c>
      <c r="BF16" s="72">
        <v>1</v>
      </c>
      <c r="BG16" s="72">
        <f aca="true" t="shared" si="2" ref="BG16:BG34">SUM(R16:U16)</f>
        <v>0</v>
      </c>
      <c r="BH16" s="72">
        <f aca="true" t="shared" si="3" ref="BH16:BH34">SUM(R17:U17)</f>
        <v>0</v>
      </c>
      <c r="BI16" s="72">
        <f>SUM(BG16:BH16)</f>
        <v>0</v>
      </c>
      <c r="BJ16" s="72">
        <f>BI16/2</f>
        <v>0</v>
      </c>
      <c r="BK16" s="72">
        <v>7</v>
      </c>
      <c r="BL16" s="72">
        <v>11.3</v>
      </c>
      <c r="BM16" s="72">
        <f>(BJ16*BK16)/BL16</f>
        <v>0</v>
      </c>
      <c r="BN16" s="72">
        <v>0.44</v>
      </c>
      <c r="BO16" s="72">
        <f>BM16/BN16</f>
        <v>0</v>
      </c>
    </row>
    <row r="17" spans="1:67" ht="12.75">
      <c r="A17" s="46">
        <v>39034</v>
      </c>
      <c r="B17" s="47">
        <v>69</v>
      </c>
      <c r="C17" s="48" t="s">
        <v>93</v>
      </c>
      <c r="D17" s="47" t="s">
        <v>56</v>
      </c>
      <c r="E17" s="48">
        <v>2</v>
      </c>
      <c r="F17" s="40" t="s">
        <v>94</v>
      </c>
      <c r="G17" s="40" t="s">
        <v>94</v>
      </c>
      <c r="H17" s="40" t="s">
        <v>94</v>
      </c>
      <c r="I17" s="41">
        <v>35</v>
      </c>
      <c r="J17" s="40">
        <v>11</v>
      </c>
      <c r="K17" s="41">
        <v>0</v>
      </c>
      <c r="L17" s="40" t="s">
        <v>94</v>
      </c>
      <c r="M17" s="41" t="s">
        <v>94</v>
      </c>
      <c r="N17" s="40" t="s">
        <v>94</v>
      </c>
      <c r="O17" s="41" t="s">
        <v>94</v>
      </c>
      <c r="P17" s="40" t="s">
        <v>94</v>
      </c>
      <c r="Q17" s="41" t="s">
        <v>94</v>
      </c>
      <c r="R17" s="40" t="s">
        <v>94</v>
      </c>
      <c r="S17" s="41" t="s">
        <v>94</v>
      </c>
      <c r="T17" s="40" t="s">
        <v>94</v>
      </c>
      <c r="U17" s="41" t="s">
        <v>94</v>
      </c>
      <c r="V17" s="40" t="s">
        <v>94</v>
      </c>
      <c r="W17" s="41" t="s">
        <v>94</v>
      </c>
      <c r="X17" s="40" t="s">
        <v>94</v>
      </c>
      <c r="Y17" s="41" t="s">
        <v>94</v>
      </c>
      <c r="Z17" s="40" t="s">
        <v>94</v>
      </c>
      <c r="AA17" s="41" t="s">
        <v>94</v>
      </c>
      <c r="AB17" s="40" t="s">
        <v>94</v>
      </c>
      <c r="AC17" s="41" t="s">
        <v>94</v>
      </c>
      <c r="AD17" s="40" t="s">
        <v>94</v>
      </c>
      <c r="AE17" s="41" t="s">
        <v>94</v>
      </c>
      <c r="AF17" s="40" t="s">
        <v>94</v>
      </c>
      <c r="AH17" s="44">
        <v>2</v>
      </c>
      <c r="AI17" s="44">
        <f aca="true" t="shared" si="4" ref="AI17:AI34">SUM(R17:T17)</f>
        <v>0</v>
      </c>
      <c r="AJ17" s="44">
        <f aca="true" t="shared" si="5" ref="AJ17:AJ34">SUM(R18:T18)</f>
        <v>0</v>
      </c>
      <c r="AK17" s="44">
        <f aca="true" t="shared" si="6" ref="AK17:AK34">SUM(AI17:AJ17)</f>
        <v>0</v>
      </c>
      <c r="AL17" s="44">
        <f aca="true" t="shared" si="7" ref="AL17:AL34">AK17/2</f>
        <v>0</v>
      </c>
      <c r="AM17" s="44">
        <v>7</v>
      </c>
      <c r="AN17" s="44">
        <v>11.3</v>
      </c>
      <c r="AO17" s="44">
        <f aca="true" t="shared" si="8" ref="AO17:AO34">(AL17*AM17)/AN17</f>
        <v>0</v>
      </c>
      <c r="AP17" s="44">
        <v>0.44</v>
      </c>
      <c r="AQ17" s="44">
        <f aca="true" t="shared" si="9" ref="AQ17:AQ34">AO17/AP17</f>
        <v>0</v>
      </c>
      <c r="AR17" s="44">
        <f aca="true" t="shared" si="10" ref="AR17:AR34">+AO17/0.27</f>
        <v>0</v>
      </c>
      <c r="AT17" s="44">
        <v>2</v>
      </c>
      <c r="AU17" s="44">
        <f t="shared" si="0"/>
        <v>0</v>
      </c>
      <c r="AV17" s="44">
        <f t="shared" si="1"/>
        <v>0</v>
      </c>
      <c r="AW17" s="45">
        <f aca="true" t="shared" si="11" ref="AW17:AW34">SUM(AU17:AV17)</f>
        <v>0</v>
      </c>
      <c r="AX17" s="49">
        <f aca="true" t="shared" si="12" ref="AX17:AX34">AW17/2</f>
        <v>0</v>
      </c>
      <c r="AY17" s="44">
        <v>7</v>
      </c>
      <c r="AZ17" s="44">
        <v>11.3</v>
      </c>
      <c r="BA17" s="49">
        <f aca="true" t="shared" si="13" ref="BA17:BA34">(AX17*AY17)/AZ17</f>
        <v>0</v>
      </c>
      <c r="BB17" s="44">
        <v>0.44</v>
      </c>
      <c r="BC17" s="44">
        <f aca="true" t="shared" si="14" ref="BC17:BC34">BA17/BB17</f>
        <v>0</v>
      </c>
      <c r="BD17" s="44">
        <f aca="true" t="shared" si="15" ref="BD17:BD34">+BA17/0.27</f>
        <v>0</v>
      </c>
      <c r="BF17" s="44">
        <v>2</v>
      </c>
      <c r="BG17" s="44">
        <f t="shared" si="2"/>
        <v>0</v>
      </c>
      <c r="BH17" s="44">
        <f t="shared" si="3"/>
        <v>0</v>
      </c>
      <c r="BI17" s="44">
        <f aca="true" t="shared" si="16" ref="BI17:BI34">SUM(BG17:BH17)</f>
        <v>0</v>
      </c>
      <c r="BJ17" s="44">
        <f aca="true" t="shared" si="17" ref="BJ17:BJ34">BI17/2</f>
        <v>0</v>
      </c>
      <c r="BK17" s="44">
        <v>7</v>
      </c>
      <c r="BL17" s="44">
        <v>11.3</v>
      </c>
      <c r="BM17" s="44">
        <f aca="true" t="shared" si="18" ref="BM17:BM34">(BJ17*BK17)/BL17</f>
        <v>0</v>
      </c>
      <c r="BN17" s="44">
        <v>0.44</v>
      </c>
      <c r="BO17" s="44">
        <f aca="true" t="shared" si="19" ref="BO17:BO34">BM17/BN17</f>
        <v>0</v>
      </c>
    </row>
    <row r="18" spans="1:67" ht="12.75">
      <c r="A18" s="46">
        <v>39041</v>
      </c>
      <c r="B18" s="47">
        <v>69</v>
      </c>
      <c r="C18" s="48" t="s">
        <v>93</v>
      </c>
      <c r="D18" s="47" t="s">
        <v>56</v>
      </c>
      <c r="E18" s="48">
        <v>2</v>
      </c>
      <c r="F18" s="40" t="s">
        <v>94</v>
      </c>
      <c r="G18" s="40" t="s">
        <v>94</v>
      </c>
      <c r="H18" s="40" t="s">
        <v>94</v>
      </c>
      <c r="I18" s="40">
        <v>35</v>
      </c>
      <c r="J18" s="40">
        <v>11</v>
      </c>
      <c r="K18" s="48">
        <v>0</v>
      </c>
      <c r="L18" s="40" t="s">
        <v>94</v>
      </c>
      <c r="M18" s="41" t="s">
        <v>94</v>
      </c>
      <c r="N18" s="40" t="s">
        <v>94</v>
      </c>
      <c r="O18" s="41" t="s">
        <v>94</v>
      </c>
      <c r="P18" s="40" t="s">
        <v>94</v>
      </c>
      <c r="Q18" s="41" t="s">
        <v>94</v>
      </c>
      <c r="R18" s="40" t="s">
        <v>94</v>
      </c>
      <c r="S18" s="41" t="s">
        <v>94</v>
      </c>
      <c r="T18" s="40" t="s">
        <v>94</v>
      </c>
      <c r="U18" s="41" t="s">
        <v>94</v>
      </c>
      <c r="V18" s="40" t="s">
        <v>94</v>
      </c>
      <c r="W18" s="41" t="s">
        <v>94</v>
      </c>
      <c r="X18" s="40" t="s">
        <v>94</v>
      </c>
      <c r="Y18" s="41" t="s">
        <v>94</v>
      </c>
      <c r="Z18" s="40" t="s">
        <v>94</v>
      </c>
      <c r="AA18" s="41" t="s">
        <v>94</v>
      </c>
      <c r="AB18" s="40" t="s">
        <v>94</v>
      </c>
      <c r="AC18" s="41" t="s">
        <v>94</v>
      </c>
      <c r="AD18" s="40" t="s">
        <v>94</v>
      </c>
      <c r="AE18" s="41" t="s">
        <v>94</v>
      </c>
      <c r="AF18" s="40" t="s">
        <v>94</v>
      </c>
      <c r="AH18" s="44">
        <v>3</v>
      </c>
      <c r="AI18" s="44">
        <f t="shared" si="4"/>
        <v>0</v>
      </c>
      <c r="AJ18" s="44">
        <f t="shared" si="5"/>
        <v>0</v>
      </c>
      <c r="AK18" s="44">
        <f t="shared" si="6"/>
        <v>0</v>
      </c>
      <c r="AL18" s="44">
        <f t="shared" si="7"/>
        <v>0</v>
      </c>
      <c r="AM18" s="44">
        <v>7</v>
      </c>
      <c r="AN18" s="44">
        <v>11.3</v>
      </c>
      <c r="AO18" s="44">
        <f t="shared" si="8"/>
        <v>0</v>
      </c>
      <c r="AP18" s="44">
        <v>0.44</v>
      </c>
      <c r="AQ18" s="44">
        <f t="shared" si="9"/>
        <v>0</v>
      </c>
      <c r="AR18" s="44">
        <f t="shared" si="10"/>
        <v>0</v>
      </c>
      <c r="AT18" s="44">
        <v>3</v>
      </c>
      <c r="AU18" s="44">
        <f t="shared" si="0"/>
        <v>0</v>
      </c>
      <c r="AV18" s="44">
        <f t="shared" si="1"/>
        <v>0</v>
      </c>
      <c r="AW18" s="45">
        <f t="shared" si="11"/>
        <v>0</v>
      </c>
      <c r="AX18" s="49">
        <f t="shared" si="12"/>
        <v>0</v>
      </c>
      <c r="AY18" s="44">
        <v>7</v>
      </c>
      <c r="AZ18" s="44">
        <v>11.3</v>
      </c>
      <c r="BA18" s="49">
        <f t="shared" si="13"/>
        <v>0</v>
      </c>
      <c r="BB18" s="44">
        <v>0.44</v>
      </c>
      <c r="BC18" s="44">
        <f t="shared" si="14"/>
        <v>0</v>
      </c>
      <c r="BD18" s="44">
        <f t="shared" si="15"/>
        <v>0</v>
      </c>
      <c r="BF18" s="44">
        <v>3</v>
      </c>
      <c r="BG18" s="44">
        <f t="shared" si="2"/>
        <v>0</v>
      </c>
      <c r="BH18" s="44">
        <f t="shared" si="3"/>
        <v>0</v>
      </c>
      <c r="BI18" s="44">
        <f t="shared" si="16"/>
        <v>0</v>
      </c>
      <c r="BJ18" s="44">
        <f t="shared" si="17"/>
        <v>0</v>
      </c>
      <c r="BK18" s="44">
        <v>7</v>
      </c>
      <c r="BL18" s="44">
        <v>11.3</v>
      </c>
      <c r="BM18" s="44">
        <f t="shared" si="18"/>
        <v>0</v>
      </c>
      <c r="BN18" s="44">
        <v>0.44</v>
      </c>
      <c r="BO18" s="44">
        <f t="shared" si="19"/>
        <v>0</v>
      </c>
    </row>
    <row r="19" spans="1:67" ht="12.75">
      <c r="A19" s="46">
        <v>39048</v>
      </c>
      <c r="B19" s="47">
        <v>69</v>
      </c>
      <c r="C19" s="48" t="s">
        <v>96</v>
      </c>
      <c r="D19" s="47" t="s">
        <v>56</v>
      </c>
      <c r="E19" s="48">
        <v>2</v>
      </c>
      <c r="F19" s="40" t="s">
        <v>94</v>
      </c>
      <c r="G19" s="40" t="s">
        <v>94</v>
      </c>
      <c r="H19" s="40" t="s">
        <v>94</v>
      </c>
      <c r="I19" s="40">
        <v>20</v>
      </c>
      <c r="J19" s="40">
        <v>35</v>
      </c>
      <c r="K19" s="48">
        <v>0</v>
      </c>
      <c r="L19" s="40" t="s">
        <v>94</v>
      </c>
      <c r="M19" s="41" t="s">
        <v>94</v>
      </c>
      <c r="N19" s="40" t="s">
        <v>94</v>
      </c>
      <c r="O19" s="41" t="s">
        <v>94</v>
      </c>
      <c r="P19" s="40" t="s">
        <v>94</v>
      </c>
      <c r="Q19" s="41" t="s">
        <v>94</v>
      </c>
      <c r="R19" s="40" t="s">
        <v>94</v>
      </c>
      <c r="S19" s="41" t="s">
        <v>94</v>
      </c>
      <c r="T19" s="40" t="s">
        <v>94</v>
      </c>
      <c r="U19" s="41" t="s">
        <v>94</v>
      </c>
      <c r="V19" s="40" t="s">
        <v>94</v>
      </c>
      <c r="W19" s="41" t="s">
        <v>94</v>
      </c>
      <c r="X19" s="40" t="s">
        <v>94</v>
      </c>
      <c r="Y19" s="41" t="s">
        <v>94</v>
      </c>
      <c r="Z19" s="40" t="s">
        <v>94</v>
      </c>
      <c r="AA19" s="41" t="s">
        <v>94</v>
      </c>
      <c r="AB19" s="40" t="s">
        <v>94</v>
      </c>
      <c r="AC19" s="41" t="s">
        <v>94</v>
      </c>
      <c r="AD19" s="40" t="s">
        <v>94</v>
      </c>
      <c r="AE19" s="41" t="s">
        <v>94</v>
      </c>
      <c r="AF19" s="40" t="s">
        <v>94</v>
      </c>
      <c r="AH19" s="44">
        <v>4</v>
      </c>
      <c r="AI19" s="44">
        <f t="shared" si="4"/>
        <v>0</v>
      </c>
      <c r="AJ19" s="44">
        <f t="shared" si="5"/>
        <v>0</v>
      </c>
      <c r="AK19" s="44">
        <f t="shared" si="6"/>
        <v>0</v>
      </c>
      <c r="AL19" s="44">
        <f t="shared" si="7"/>
        <v>0</v>
      </c>
      <c r="AM19" s="44">
        <v>7</v>
      </c>
      <c r="AN19" s="44">
        <v>11.3</v>
      </c>
      <c r="AO19" s="44">
        <f t="shared" si="8"/>
        <v>0</v>
      </c>
      <c r="AP19" s="44">
        <v>0.44</v>
      </c>
      <c r="AQ19" s="44">
        <f t="shared" si="9"/>
        <v>0</v>
      </c>
      <c r="AR19" s="44">
        <f t="shared" si="10"/>
        <v>0</v>
      </c>
      <c r="AT19" s="44">
        <v>4</v>
      </c>
      <c r="AU19" s="44">
        <f t="shared" si="0"/>
        <v>0</v>
      </c>
      <c r="AV19" s="44">
        <f t="shared" si="1"/>
        <v>0</v>
      </c>
      <c r="AW19" s="45">
        <f t="shared" si="11"/>
        <v>0</v>
      </c>
      <c r="AX19" s="49">
        <f t="shared" si="12"/>
        <v>0</v>
      </c>
      <c r="AY19" s="44">
        <v>7</v>
      </c>
      <c r="AZ19" s="44">
        <v>11.3</v>
      </c>
      <c r="BA19" s="49">
        <f t="shared" si="13"/>
        <v>0</v>
      </c>
      <c r="BB19" s="44">
        <v>0.44</v>
      </c>
      <c r="BC19" s="44">
        <f t="shared" si="14"/>
        <v>0</v>
      </c>
      <c r="BD19" s="44">
        <f t="shared" si="15"/>
        <v>0</v>
      </c>
      <c r="BF19" s="44">
        <v>4</v>
      </c>
      <c r="BG19" s="44">
        <f t="shared" si="2"/>
        <v>0</v>
      </c>
      <c r="BH19" s="44">
        <f t="shared" si="3"/>
        <v>0</v>
      </c>
      <c r="BI19" s="44">
        <f t="shared" si="16"/>
        <v>0</v>
      </c>
      <c r="BJ19" s="44">
        <f t="shared" si="17"/>
        <v>0</v>
      </c>
      <c r="BK19" s="44">
        <v>7</v>
      </c>
      <c r="BL19" s="44">
        <v>11.3</v>
      </c>
      <c r="BM19" s="44">
        <f t="shared" si="18"/>
        <v>0</v>
      </c>
      <c r="BN19" s="44">
        <v>0.44</v>
      </c>
      <c r="BO19" s="44">
        <f t="shared" si="19"/>
        <v>0</v>
      </c>
    </row>
    <row r="20" spans="1:67" ht="12.75">
      <c r="A20" s="46">
        <v>39055</v>
      </c>
      <c r="B20" s="47">
        <v>69</v>
      </c>
      <c r="C20" s="48" t="s">
        <v>97</v>
      </c>
      <c r="D20" s="47" t="s">
        <v>98</v>
      </c>
      <c r="E20" s="48">
        <v>1</v>
      </c>
      <c r="F20" s="40" t="s">
        <v>94</v>
      </c>
      <c r="G20" s="40" t="s">
        <v>94</v>
      </c>
      <c r="H20" s="40" t="s">
        <v>94</v>
      </c>
      <c r="I20" s="40">
        <v>20</v>
      </c>
      <c r="J20" s="40">
        <v>35</v>
      </c>
      <c r="K20" s="48">
        <v>0</v>
      </c>
      <c r="L20" s="40" t="s">
        <v>94</v>
      </c>
      <c r="M20" s="41" t="s">
        <v>94</v>
      </c>
      <c r="N20" s="40" t="s">
        <v>94</v>
      </c>
      <c r="O20" s="41" t="s">
        <v>94</v>
      </c>
      <c r="P20" s="40" t="s">
        <v>94</v>
      </c>
      <c r="Q20" s="41" t="s">
        <v>94</v>
      </c>
      <c r="R20" s="40" t="s">
        <v>94</v>
      </c>
      <c r="S20" s="41" t="s">
        <v>94</v>
      </c>
      <c r="T20" s="40" t="s">
        <v>94</v>
      </c>
      <c r="U20" s="41" t="s">
        <v>94</v>
      </c>
      <c r="V20" s="40" t="s">
        <v>94</v>
      </c>
      <c r="W20" s="41" t="s">
        <v>94</v>
      </c>
      <c r="X20" s="40" t="s">
        <v>94</v>
      </c>
      <c r="Y20" s="41" t="s">
        <v>94</v>
      </c>
      <c r="Z20" s="40" t="s">
        <v>94</v>
      </c>
      <c r="AA20" s="41" t="s">
        <v>94</v>
      </c>
      <c r="AB20" s="40" t="s">
        <v>94</v>
      </c>
      <c r="AC20" s="41" t="s">
        <v>94</v>
      </c>
      <c r="AD20" s="40" t="s">
        <v>94</v>
      </c>
      <c r="AE20" s="41" t="s">
        <v>94</v>
      </c>
      <c r="AF20" s="40" t="s">
        <v>94</v>
      </c>
      <c r="AH20" s="44">
        <v>5</v>
      </c>
      <c r="AI20" s="44">
        <f t="shared" si="4"/>
        <v>0</v>
      </c>
      <c r="AJ20" s="44">
        <f t="shared" si="5"/>
        <v>0</v>
      </c>
      <c r="AK20" s="44">
        <f t="shared" si="6"/>
        <v>0</v>
      </c>
      <c r="AL20" s="44">
        <f t="shared" si="7"/>
        <v>0</v>
      </c>
      <c r="AM20" s="44">
        <v>7</v>
      </c>
      <c r="AN20" s="44">
        <v>11.3</v>
      </c>
      <c r="AO20" s="44">
        <f t="shared" si="8"/>
        <v>0</v>
      </c>
      <c r="AP20" s="44">
        <v>0.44</v>
      </c>
      <c r="AQ20" s="44">
        <f t="shared" si="9"/>
        <v>0</v>
      </c>
      <c r="AR20" s="44">
        <f t="shared" si="10"/>
        <v>0</v>
      </c>
      <c r="AT20" s="44">
        <v>5</v>
      </c>
      <c r="AU20" s="44">
        <f t="shared" si="0"/>
        <v>0</v>
      </c>
      <c r="AV20" s="44">
        <f t="shared" si="1"/>
        <v>0</v>
      </c>
      <c r="AW20" s="45">
        <f t="shared" si="11"/>
        <v>0</v>
      </c>
      <c r="AX20" s="44">
        <f t="shared" si="12"/>
        <v>0</v>
      </c>
      <c r="AY20" s="44">
        <v>7</v>
      </c>
      <c r="AZ20" s="44">
        <v>11.3</v>
      </c>
      <c r="BA20" s="49">
        <f t="shared" si="13"/>
        <v>0</v>
      </c>
      <c r="BB20" s="44">
        <v>0.44</v>
      </c>
      <c r="BC20" s="44">
        <f t="shared" si="14"/>
        <v>0</v>
      </c>
      <c r="BD20" s="44">
        <f t="shared" si="15"/>
        <v>0</v>
      </c>
      <c r="BF20" s="44">
        <v>5</v>
      </c>
      <c r="BG20" s="44">
        <f t="shared" si="2"/>
        <v>0</v>
      </c>
      <c r="BH20" s="44">
        <f t="shared" si="3"/>
        <v>0</v>
      </c>
      <c r="BI20" s="44">
        <f t="shared" si="16"/>
        <v>0</v>
      </c>
      <c r="BJ20" s="44">
        <f t="shared" si="17"/>
        <v>0</v>
      </c>
      <c r="BK20" s="44">
        <v>7</v>
      </c>
      <c r="BL20" s="44">
        <v>11.3</v>
      </c>
      <c r="BM20" s="44">
        <f t="shared" si="18"/>
        <v>0</v>
      </c>
      <c r="BN20" s="44">
        <v>0.44</v>
      </c>
      <c r="BO20" s="44">
        <f t="shared" si="19"/>
        <v>0</v>
      </c>
    </row>
    <row r="21" spans="1:67" ht="12.75">
      <c r="A21" s="46">
        <v>39427</v>
      </c>
      <c r="B21" s="47">
        <v>69</v>
      </c>
      <c r="C21" s="48" t="s">
        <v>93</v>
      </c>
      <c r="D21" s="47" t="s">
        <v>56</v>
      </c>
      <c r="E21" s="48">
        <v>2</v>
      </c>
      <c r="F21" s="40" t="s">
        <v>94</v>
      </c>
      <c r="G21" s="40" t="s">
        <v>94</v>
      </c>
      <c r="H21" s="40" t="s">
        <v>94</v>
      </c>
      <c r="I21" s="40">
        <v>20</v>
      </c>
      <c r="J21" s="40">
        <v>35</v>
      </c>
      <c r="K21" s="48">
        <v>0</v>
      </c>
      <c r="L21" s="40" t="s">
        <v>94</v>
      </c>
      <c r="M21" s="41" t="s">
        <v>94</v>
      </c>
      <c r="N21" s="40" t="s">
        <v>94</v>
      </c>
      <c r="O21" s="41" t="s">
        <v>94</v>
      </c>
      <c r="P21" s="40" t="s">
        <v>94</v>
      </c>
      <c r="Q21" s="41" t="s">
        <v>94</v>
      </c>
      <c r="R21" s="40" t="s">
        <v>94</v>
      </c>
      <c r="S21" s="41" t="s">
        <v>94</v>
      </c>
      <c r="T21" s="40" t="s">
        <v>94</v>
      </c>
      <c r="U21" s="41" t="s">
        <v>94</v>
      </c>
      <c r="V21" s="40" t="s">
        <v>94</v>
      </c>
      <c r="W21" s="41" t="s">
        <v>94</v>
      </c>
      <c r="X21" s="40" t="s">
        <v>94</v>
      </c>
      <c r="Y21" s="41" t="s">
        <v>94</v>
      </c>
      <c r="Z21" s="40" t="s">
        <v>94</v>
      </c>
      <c r="AA21" s="41" t="s">
        <v>94</v>
      </c>
      <c r="AB21" s="40" t="s">
        <v>94</v>
      </c>
      <c r="AC21" s="41" t="s">
        <v>94</v>
      </c>
      <c r="AD21" s="40" t="s">
        <v>94</v>
      </c>
      <c r="AE21" s="41" t="s">
        <v>94</v>
      </c>
      <c r="AF21" s="40" t="s">
        <v>94</v>
      </c>
      <c r="AH21" s="44">
        <v>6</v>
      </c>
      <c r="AI21" s="44">
        <f t="shared" si="4"/>
        <v>0</v>
      </c>
      <c r="AJ21" s="44">
        <f t="shared" si="5"/>
        <v>0</v>
      </c>
      <c r="AK21" s="44">
        <f t="shared" si="6"/>
        <v>0</v>
      </c>
      <c r="AL21" s="44">
        <f t="shared" si="7"/>
        <v>0</v>
      </c>
      <c r="AM21" s="44">
        <v>7</v>
      </c>
      <c r="AN21" s="44">
        <v>11.3</v>
      </c>
      <c r="AO21" s="44">
        <f t="shared" si="8"/>
        <v>0</v>
      </c>
      <c r="AP21" s="44">
        <v>0.44</v>
      </c>
      <c r="AQ21" s="44">
        <f t="shared" si="9"/>
        <v>0</v>
      </c>
      <c r="AR21" s="44">
        <f t="shared" si="10"/>
        <v>0</v>
      </c>
      <c r="AT21" s="44">
        <v>6</v>
      </c>
      <c r="AU21" s="44">
        <f t="shared" si="0"/>
        <v>0</v>
      </c>
      <c r="AV21" s="44">
        <f t="shared" si="1"/>
        <v>0</v>
      </c>
      <c r="AW21" s="45">
        <f t="shared" si="11"/>
        <v>0</v>
      </c>
      <c r="AX21" s="44">
        <f t="shared" si="12"/>
        <v>0</v>
      </c>
      <c r="AY21" s="44">
        <v>7</v>
      </c>
      <c r="AZ21" s="44">
        <v>11.3</v>
      </c>
      <c r="BA21" s="44">
        <f t="shared" si="13"/>
        <v>0</v>
      </c>
      <c r="BB21" s="44">
        <v>0.44</v>
      </c>
      <c r="BC21" s="44">
        <f t="shared" si="14"/>
        <v>0</v>
      </c>
      <c r="BD21" s="44">
        <f t="shared" si="15"/>
        <v>0</v>
      </c>
      <c r="BF21" s="44">
        <v>6</v>
      </c>
      <c r="BG21" s="44">
        <f t="shared" si="2"/>
        <v>0</v>
      </c>
      <c r="BH21" s="44">
        <f t="shared" si="3"/>
        <v>0</v>
      </c>
      <c r="BI21" s="44">
        <f t="shared" si="16"/>
        <v>0</v>
      </c>
      <c r="BJ21" s="44">
        <f t="shared" si="17"/>
        <v>0</v>
      </c>
      <c r="BK21" s="44">
        <v>7</v>
      </c>
      <c r="BL21" s="44">
        <v>11.3</v>
      </c>
      <c r="BM21" s="44">
        <f t="shared" si="18"/>
        <v>0</v>
      </c>
      <c r="BN21" s="44">
        <v>0.44</v>
      </c>
      <c r="BO21" s="44">
        <f t="shared" si="19"/>
        <v>0</v>
      </c>
    </row>
    <row r="22" spans="1:67" ht="12.75">
      <c r="A22" s="46">
        <v>39434</v>
      </c>
      <c r="B22" s="47">
        <v>69</v>
      </c>
      <c r="C22" s="48" t="s">
        <v>97</v>
      </c>
      <c r="D22" s="47" t="s">
        <v>98</v>
      </c>
      <c r="E22" s="48">
        <v>1</v>
      </c>
      <c r="F22" s="40" t="s">
        <v>94</v>
      </c>
      <c r="G22" s="40" t="s">
        <v>94</v>
      </c>
      <c r="H22" s="40" t="s">
        <v>94</v>
      </c>
      <c r="I22" s="40">
        <v>20</v>
      </c>
      <c r="J22" s="40">
        <v>35</v>
      </c>
      <c r="K22" s="48">
        <v>0</v>
      </c>
      <c r="L22" s="40" t="s">
        <v>94</v>
      </c>
      <c r="M22" s="41" t="s">
        <v>94</v>
      </c>
      <c r="N22" s="40" t="s">
        <v>94</v>
      </c>
      <c r="O22" s="41" t="s">
        <v>94</v>
      </c>
      <c r="P22" s="40" t="s">
        <v>94</v>
      </c>
      <c r="Q22" s="41" t="s">
        <v>94</v>
      </c>
      <c r="R22" s="40" t="s">
        <v>94</v>
      </c>
      <c r="S22" s="41" t="s">
        <v>94</v>
      </c>
      <c r="T22" s="40" t="s">
        <v>94</v>
      </c>
      <c r="U22" s="41" t="s">
        <v>94</v>
      </c>
      <c r="V22" s="40" t="s">
        <v>94</v>
      </c>
      <c r="W22" s="41" t="s">
        <v>94</v>
      </c>
      <c r="X22" s="40" t="s">
        <v>94</v>
      </c>
      <c r="Y22" s="41" t="s">
        <v>94</v>
      </c>
      <c r="Z22" s="40" t="s">
        <v>94</v>
      </c>
      <c r="AA22" s="41" t="s">
        <v>94</v>
      </c>
      <c r="AB22" s="40" t="s">
        <v>94</v>
      </c>
      <c r="AC22" s="41" t="s">
        <v>94</v>
      </c>
      <c r="AD22" s="40" t="s">
        <v>94</v>
      </c>
      <c r="AE22" s="41" t="s">
        <v>94</v>
      </c>
      <c r="AF22" s="40" t="s">
        <v>94</v>
      </c>
      <c r="AH22" s="44">
        <v>7</v>
      </c>
      <c r="AI22" s="44">
        <f t="shared" si="4"/>
        <v>0</v>
      </c>
      <c r="AJ22" s="44">
        <f t="shared" si="5"/>
        <v>0</v>
      </c>
      <c r="AK22" s="44">
        <f t="shared" si="6"/>
        <v>0</v>
      </c>
      <c r="AL22" s="44">
        <f t="shared" si="7"/>
        <v>0</v>
      </c>
      <c r="AM22" s="44">
        <v>7</v>
      </c>
      <c r="AN22" s="44">
        <v>11.3</v>
      </c>
      <c r="AO22" s="44">
        <f t="shared" si="8"/>
        <v>0</v>
      </c>
      <c r="AP22" s="44">
        <v>0.44</v>
      </c>
      <c r="AQ22" s="44">
        <f t="shared" si="9"/>
        <v>0</v>
      </c>
      <c r="AR22" s="44">
        <f t="shared" si="10"/>
        <v>0</v>
      </c>
      <c r="AT22" s="44">
        <v>7</v>
      </c>
      <c r="AU22" s="44">
        <f t="shared" si="0"/>
        <v>0</v>
      </c>
      <c r="AV22" s="44">
        <f t="shared" si="1"/>
        <v>0</v>
      </c>
      <c r="AW22" s="45">
        <f t="shared" si="11"/>
        <v>0</v>
      </c>
      <c r="AX22" s="44">
        <f t="shared" si="12"/>
        <v>0</v>
      </c>
      <c r="AY22" s="44">
        <v>7</v>
      </c>
      <c r="AZ22" s="44">
        <v>11.3</v>
      </c>
      <c r="BA22" s="44">
        <f t="shared" si="13"/>
        <v>0</v>
      </c>
      <c r="BB22" s="44">
        <v>0.44</v>
      </c>
      <c r="BC22" s="44">
        <f t="shared" si="14"/>
        <v>0</v>
      </c>
      <c r="BD22" s="44">
        <f t="shared" si="15"/>
        <v>0</v>
      </c>
      <c r="BF22" s="44">
        <v>7</v>
      </c>
      <c r="BG22" s="44">
        <f t="shared" si="2"/>
        <v>0</v>
      </c>
      <c r="BH22" s="44">
        <f t="shared" si="3"/>
        <v>0</v>
      </c>
      <c r="BI22" s="44">
        <f t="shared" si="16"/>
        <v>0</v>
      </c>
      <c r="BJ22" s="44">
        <f t="shared" si="17"/>
        <v>0</v>
      </c>
      <c r="BK22" s="44">
        <v>7</v>
      </c>
      <c r="BL22" s="44">
        <v>11.3</v>
      </c>
      <c r="BM22" s="44">
        <f t="shared" si="18"/>
        <v>0</v>
      </c>
      <c r="BN22" s="44">
        <v>0.44</v>
      </c>
      <c r="BO22" s="44">
        <f t="shared" si="19"/>
        <v>0</v>
      </c>
    </row>
    <row r="23" spans="1:67" ht="12.75">
      <c r="A23" s="46">
        <v>39444</v>
      </c>
      <c r="B23" s="47">
        <v>69</v>
      </c>
      <c r="C23" s="48" t="s">
        <v>99</v>
      </c>
      <c r="D23" s="47" t="s">
        <v>56</v>
      </c>
      <c r="E23" s="48">
        <v>2</v>
      </c>
      <c r="F23" s="40" t="s">
        <v>94</v>
      </c>
      <c r="G23" s="40" t="s">
        <v>94</v>
      </c>
      <c r="H23" s="40" t="s">
        <v>94</v>
      </c>
      <c r="I23" s="40">
        <v>20</v>
      </c>
      <c r="J23" s="40">
        <v>35</v>
      </c>
      <c r="K23" s="48">
        <v>0</v>
      </c>
      <c r="L23" s="40" t="s">
        <v>94</v>
      </c>
      <c r="M23" s="41" t="s">
        <v>94</v>
      </c>
      <c r="N23" s="40" t="s">
        <v>94</v>
      </c>
      <c r="O23" s="41" t="s">
        <v>94</v>
      </c>
      <c r="P23" s="40" t="s">
        <v>94</v>
      </c>
      <c r="Q23" s="41" t="s">
        <v>94</v>
      </c>
      <c r="R23" s="40" t="s">
        <v>94</v>
      </c>
      <c r="S23" s="41" t="s">
        <v>94</v>
      </c>
      <c r="T23" s="40" t="s">
        <v>94</v>
      </c>
      <c r="U23" s="41" t="s">
        <v>94</v>
      </c>
      <c r="V23" s="40" t="s">
        <v>94</v>
      </c>
      <c r="W23" s="41" t="s">
        <v>94</v>
      </c>
      <c r="X23" s="40" t="s">
        <v>94</v>
      </c>
      <c r="Y23" s="41" t="s">
        <v>94</v>
      </c>
      <c r="Z23" s="40" t="s">
        <v>94</v>
      </c>
      <c r="AA23" s="41" t="s">
        <v>94</v>
      </c>
      <c r="AB23" s="40" t="s">
        <v>94</v>
      </c>
      <c r="AC23" s="41" t="s">
        <v>94</v>
      </c>
      <c r="AD23" s="40" t="s">
        <v>94</v>
      </c>
      <c r="AE23" s="41" t="s">
        <v>94</v>
      </c>
      <c r="AF23" s="40" t="s">
        <v>94</v>
      </c>
      <c r="AH23" s="44">
        <v>8</v>
      </c>
      <c r="AI23" s="44">
        <f t="shared" si="4"/>
        <v>0</v>
      </c>
      <c r="AJ23" s="44">
        <f t="shared" si="5"/>
        <v>0</v>
      </c>
      <c r="AK23" s="44">
        <f t="shared" si="6"/>
        <v>0</v>
      </c>
      <c r="AL23" s="44">
        <f t="shared" si="7"/>
        <v>0</v>
      </c>
      <c r="AM23" s="44">
        <v>7</v>
      </c>
      <c r="AN23" s="44">
        <v>11.3</v>
      </c>
      <c r="AO23" s="44">
        <f t="shared" si="8"/>
        <v>0</v>
      </c>
      <c r="AP23" s="44">
        <v>0.44</v>
      </c>
      <c r="AQ23" s="44">
        <f t="shared" si="9"/>
        <v>0</v>
      </c>
      <c r="AR23" s="44">
        <f t="shared" si="10"/>
        <v>0</v>
      </c>
      <c r="AT23" s="44">
        <v>8</v>
      </c>
      <c r="AU23" s="44">
        <f t="shared" si="0"/>
        <v>0</v>
      </c>
      <c r="AV23" s="44">
        <f t="shared" si="1"/>
        <v>0</v>
      </c>
      <c r="AW23" s="45">
        <f t="shared" si="11"/>
        <v>0</v>
      </c>
      <c r="AX23" s="44">
        <f t="shared" si="12"/>
        <v>0</v>
      </c>
      <c r="AY23" s="44">
        <v>7</v>
      </c>
      <c r="AZ23" s="44">
        <v>11.3</v>
      </c>
      <c r="BA23" s="44">
        <f t="shared" si="13"/>
        <v>0</v>
      </c>
      <c r="BB23" s="44">
        <v>0.44</v>
      </c>
      <c r="BC23" s="44">
        <f t="shared" si="14"/>
        <v>0</v>
      </c>
      <c r="BD23" s="44">
        <f t="shared" si="15"/>
        <v>0</v>
      </c>
      <c r="BF23" s="44">
        <v>8</v>
      </c>
      <c r="BG23" s="44">
        <f t="shared" si="2"/>
        <v>0</v>
      </c>
      <c r="BH23" s="44">
        <f t="shared" si="3"/>
        <v>0</v>
      </c>
      <c r="BI23" s="44">
        <f t="shared" si="16"/>
        <v>0</v>
      </c>
      <c r="BJ23" s="44">
        <f t="shared" si="17"/>
        <v>0</v>
      </c>
      <c r="BK23" s="44">
        <v>7</v>
      </c>
      <c r="BL23" s="44">
        <v>11.3</v>
      </c>
      <c r="BM23" s="44">
        <f t="shared" si="18"/>
        <v>0</v>
      </c>
      <c r="BN23" s="44">
        <v>0.44</v>
      </c>
      <c r="BO23" s="44">
        <f t="shared" si="19"/>
        <v>0</v>
      </c>
    </row>
    <row r="24" spans="1:67" ht="12.75">
      <c r="A24" s="46">
        <v>39087</v>
      </c>
      <c r="B24" s="47">
        <v>69</v>
      </c>
      <c r="C24" s="48" t="s">
        <v>99</v>
      </c>
      <c r="D24" s="47" t="s">
        <v>56</v>
      </c>
      <c r="E24" s="48">
        <v>2</v>
      </c>
      <c r="F24" s="40" t="s">
        <v>94</v>
      </c>
      <c r="G24" s="40" t="s">
        <v>94</v>
      </c>
      <c r="H24" s="40" t="s">
        <v>94</v>
      </c>
      <c r="I24" s="40">
        <v>20</v>
      </c>
      <c r="J24" s="40">
        <v>35</v>
      </c>
      <c r="K24" s="48">
        <v>0</v>
      </c>
      <c r="L24" s="40" t="s">
        <v>94</v>
      </c>
      <c r="M24" s="41" t="s">
        <v>94</v>
      </c>
      <c r="N24" s="40" t="s">
        <v>94</v>
      </c>
      <c r="O24" s="41" t="s">
        <v>94</v>
      </c>
      <c r="P24" s="40" t="s">
        <v>94</v>
      </c>
      <c r="Q24" s="41" t="s">
        <v>94</v>
      </c>
      <c r="R24" s="40" t="s">
        <v>94</v>
      </c>
      <c r="S24" s="41" t="s">
        <v>94</v>
      </c>
      <c r="T24" s="40" t="s">
        <v>94</v>
      </c>
      <c r="U24" s="41" t="s">
        <v>94</v>
      </c>
      <c r="V24" s="40" t="s">
        <v>94</v>
      </c>
      <c r="W24" s="41" t="s">
        <v>94</v>
      </c>
      <c r="X24" s="40" t="s">
        <v>94</v>
      </c>
      <c r="Y24" s="41" t="s">
        <v>94</v>
      </c>
      <c r="Z24" s="40" t="s">
        <v>94</v>
      </c>
      <c r="AA24" s="41" t="s">
        <v>94</v>
      </c>
      <c r="AB24" s="40" t="s">
        <v>94</v>
      </c>
      <c r="AC24" s="41" t="s">
        <v>94</v>
      </c>
      <c r="AD24" s="40" t="s">
        <v>94</v>
      </c>
      <c r="AE24" s="41" t="s">
        <v>94</v>
      </c>
      <c r="AF24" s="40" t="s">
        <v>94</v>
      </c>
      <c r="AH24" s="44">
        <v>9</v>
      </c>
      <c r="AI24" s="44">
        <f t="shared" si="4"/>
        <v>0</v>
      </c>
      <c r="AJ24" s="44">
        <f t="shared" si="5"/>
        <v>0</v>
      </c>
      <c r="AK24" s="44">
        <f t="shared" si="6"/>
        <v>0</v>
      </c>
      <c r="AL24" s="44">
        <f t="shared" si="7"/>
        <v>0</v>
      </c>
      <c r="AM24" s="44">
        <v>7</v>
      </c>
      <c r="AN24" s="44">
        <v>11.3</v>
      </c>
      <c r="AO24" s="44">
        <f t="shared" si="8"/>
        <v>0</v>
      </c>
      <c r="AP24" s="44">
        <v>0.44</v>
      </c>
      <c r="AQ24" s="44">
        <f t="shared" si="9"/>
        <v>0</v>
      </c>
      <c r="AR24" s="44">
        <f t="shared" si="10"/>
        <v>0</v>
      </c>
      <c r="AT24" s="44">
        <v>9</v>
      </c>
      <c r="AU24" s="44">
        <f t="shared" si="0"/>
        <v>0</v>
      </c>
      <c r="AV24" s="44">
        <f t="shared" si="1"/>
        <v>0</v>
      </c>
      <c r="AW24" s="45">
        <f t="shared" si="11"/>
        <v>0</v>
      </c>
      <c r="AX24" s="44">
        <f t="shared" si="12"/>
        <v>0</v>
      </c>
      <c r="AY24" s="44">
        <v>7</v>
      </c>
      <c r="AZ24" s="44">
        <v>11.3</v>
      </c>
      <c r="BA24" s="44">
        <f t="shared" si="13"/>
        <v>0</v>
      </c>
      <c r="BB24" s="44">
        <v>0.44</v>
      </c>
      <c r="BC24" s="44">
        <f t="shared" si="14"/>
        <v>0</v>
      </c>
      <c r="BD24" s="44">
        <f t="shared" si="15"/>
        <v>0</v>
      </c>
      <c r="BF24" s="44">
        <v>9</v>
      </c>
      <c r="BG24" s="44">
        <f t="shared" si="2"/>
        <v>0</v>
      </c>
      <c r="BH24" s="44">
        <f t="shared" si="3"/>
        <v>0</v>
      </c>
      <c r="BI24" s="44">
        <f t="shared" si="16"/>
        <v>0</v>
      </c>
      <c r="BJ24" s="44">
        <f t="shared" si="17"/>
        <v>0</v>
      </c>
      <c r="BK24" s="44">
        <v>7</v>
      </c>
      <c r="BL24" s="44">
        <v>11.3</v>
      </c>
      <c r="BM24" s="44">
        <f t="shared" si="18"/>
        <v>0</v>
      </c>
      <c r="BN24" s="44">
        <v>0.44</v>
      </c>
      <c r="BO24" s="44">
        <f t="shared" si="19"/>
        <v>0</v>
      </c>
    </row>
    <row r="25" spans="1:67" ht="12.75">
      <c r="A25" s="46">
        <v>39090</v>
      </c>
      <c r="B25" s="47">
        <v>69</v>
      </c>
      <c r="C25" s="48" t="s">
        <v>99</v>
      </c>
      <c r="D25" s="47" t="s">
        <v>56</v>
      </c>
      <c r="E25" s="48">
        <v>2</v>
      </c>
      <c r="F25" s="40" t="s">
        <v>94</v>
      </c>
      <c r="G25" s="40" t="s">
        <v>94</v>
      </c>
      <c r="H25" s="40" t="s">
        <v>94</v>
      </c>
      <c r="I25" s="40">
        <v>20</v>
      </c>
      <c r="J25" s="40">
        <v>35</v>
      </c>
      <c r="K25" s="48">
        <v>0</v>
      </c>
      <c r="L25" s="40" t="s">
        <v>94</v>
      </c>
      <c r="M25" s="41" t="s">
        <v>94</v>
      </c>
      <c r="N25" s="40" t="s">
        <v>94</v>
      </c>
      <c r="O25" s="41" t="s">
        <v>94</v>
      </c>
      <c r="P25" s="40" t="s">
        <v>94</v>
      </c>
      <c r="Q25" s="41" t="s">
        <v>94</v>
      </c>
      <c r="R25" s="40" t="s">
        <v>94</v>
      </c>
      <c r="S25" s="41" t="s">
        <v>94</v>
      </c>
      <c r="T25" s="40" t="s">
        <v>94</v>
      </c>
      <c r="U25" s="41" t="s">
        <v>94</v>
      </c>
      <c r="V25" s="40" t="s">
        <v>94</v>
      </c>
      <c r="W25" s="41" t="s">
        <v>94</v>
      </c>
      <c r="X25" s="40" t="s">
        <v>94</v>
      </c>
      <c r="Y25" s="41" t="s">
        <v>94</v>
      </c>
      <c r="Z25" s="40" t="s">
        <v>94</v>
      </c>
      <c r="AA25" s="41" t="s">
        <v>94</v>
      </c>
      <c r="AB25" s="40" t="s">
        <v>94</v>
      </c>
      <c r="AC25" s="41" t="s">
        <v>94</v>
      </c>
      <c r="AD25" s="40" t="s">
        <v>94</v>
      </c>
      <c r="AE25" s="41" t="s">
        <v>94</v>
      </c>
      <c r="AF25" s="40" t="s">
        <v>94</v>
      </c>
      <c r="AH25" s="44">
        <v>10</v>
      </c>
      <c r="AI25" s="44">
        <f t="shared" si="4"/>
        <v>0</v>
      </c>
      <c r="AJ25" s="44">
        <f t="shared" si="5"/>
        <v>0</v>
      </c>
      <c r="AK25" s="44">
        <f t="shared" si="6"/>
        <v>0</v>
      </c>
      <c r="AL25" s="44">
        <f t="shared" si="7"/>
        <v>0</v>
      </c>
      <c r="AM25" s="44">
        <v>7</v>
      </c>
      <c r="AN25" s="44">
        <v>11.3</v>
      </c>
      <c r="AO25" s="44">
        <f t="shared" si="8"/>
        <v>0</v>
      </c>
      <c r="AP25" s="44">
        <v>0.44</v>
      </c>
      <c r="AQ25" s="44">
        <f t="shared" si="9"/>
        <v>0</v>
      </c>
      <c r="AR25" s="44">
        <f t="shared" si="10"/>
        <v>0</v>
      </c>
      <c r="AT25" s="44">
        <v>10</v>
      </c>
      <c r="AU25" s="44">
        <f>SUM(U25)</f>
        <v>0</v>
      </c>
      <c r="AV25" s="44">
        <f t="shared" si="1"/>
        <v>0</v>
      </c>
      <c r="AW25" s="45">
        <f t="shared" si="11"/>
        <v>0</v>
      </c>
      <c r="AX25" s="44">
        <f t="shared" si="12"/>
        <v>0</v>
      </c>
      <c r="AY25" s="44">
        <v>7</v>
      </c>
      <c r="AZ25" s="44">
        <v>11.3</v>
      </c>
      <c r="BA25" s="44">
        <f t="shared" si="13"/>
        <v>0</v>
      </c>
      <c r="BB25" s="44">
        <v>0.44</v>
      </c>
      <c r="BC25" s="44">
        <f t="shared" si="14"/>
        <v>0</v>
      </c>
      <c r="BD25" s="44">
        <f t="shared" si="15"/>
        <v>0</v>
      </c>
      <c r="BF25" s="44">
        <v>10</v>
      </c>
      <c r="BG25" s="44">
        <f t="shared" si="2"/>
        <v>0</v>
      </c>
      <c r="BH25" s="44">
        <f t="shared" si="3"/>
        <v>0</v>
      </c>
      <c r="BI25" s="44">
        <f t="shared" si="16"/>
        <v>0</v>
      </c>
      <c r="BJ25" s="44">
        <f t="shared" si="17"/>
        <v>0</v>
      </c>
      <c r="BK25" s="44">
        <v>7</v>
      </c>
      <c r="BL25" s="44">
        <v>11.3</v>
      </c>
      <c r="BM25" s="44">
        <f t="shared" si="18"/>
        <v>0</v>
      </c>
      <c r="BN25" s="44">
        <v>0.44</v>
      </c>
      <c r="BO25" s="44">
        <f t="shared" si="19"/>
        <v>0</v>
      </c>
    </row>
    <row r="26" spans="1:67" ht="12.75">
      <c r="A26" s="46">
        <v>39097</v>
      </c>
      <c r="B26" s="47">
        <v>69</v>
      </c>
      <c r="C26" s="48" t="s">
        <v>97</v>
      </c>
      <c r="D26" s="47" t="s">
        <v>56</v>
      </c>
      <c r="E26" s="48">
        <v>1</v>
      </c>
      <c r="F26" s="40" t="s">
        <v>94</v>
      </c>
      <c r="G26" s="40" t="s">
        <v>94</v>
      </c>
      <c r="H26" s="40" t="s">
        <v>94</v>
      </c>
      <c r="I26" s="40">
        <v>20</v>
      </c>
      <c r="J26" s="40">
        <v>35</v>
      </c>
      <c r="K26" s="48">
        <v>0</v>
      </c>
      <c r="L26" s="40" t="s">
        <v>94</v>
      </c>
      <c r="M26" s="41" t="s">
        <v>94</v>
      </c>
      <c r="N26" s="40" t="s">
        <v>94</v>
      </c>
      <c r="O26" s="41" t="s">
        <v>94</v>
      </c>
      <c r="P26" s="40" t="s">
        <v>94</v>
      </c>
      <c r="Q26" s="41" t="s">
        <v>94</v>
      </c>
      <c r="R26" s="40" t="s">
        <v>94</v>
      </c>
      <c r="S26" s="41" t="s">
        <v>94</v>
      </c>
      <c r="T26" s="40" t="s">
        <v>94</v>
      </c>
      <c r="U26" s="41" t="s">
        <v>94</v>
      </c>
      <c r="V26" s="40" t="s">
        <v>94</v>
      </c>
      <c r="W26" s="41" t="s">
        <v>94</v>
      </c>
      <c r="X26" s="40" t="s">
        <v>94</v>
      </c>
      <c r="Y26" s="41" t="s">
        <v>94</v>
      </c>
      <c r="Z26" s="40" t="s">
        <v>94</v>
      </c>
      <c r="AA26" s="41" t="s">
        <v>94</v>
      </c>
      <c r="AB26" s="40" t="s">
        <v>94</v>
      </c>
      <c r="AC26" s="41" t="s">
        <v>94</v>
      </c>
      <c r="AD26" s="40" t="s">
        <v>94</v>
      </c>
      <c r="AE26" s="41" t="s">
        <v>94</v>
      </c>
      <c r="AF26" s="40" t="s">
        <v>94</v>
      </c>
      <c r="AH26" s="49">
        <v>11</v>
      </c>
      <c r="AI26" s="44">
        <f t="shared" si="4"/>
        <v>0</v>
      </c>
      <c r="AJ26" s="44">
        <f t="shared" si="5"/>
        <v>0</v>
      </c>
      <c r="AK26" s="44">
        <f t="shared" si="6"/>
        <v>0</v>
      </c>
      <c r="AL26" s="44">
        <f t="shared" si="7"/>
        <v>0</v>
      </c>
      <c r="AM26" s="44">
        <v>7</v>
      </c>
      <c r="AN26" s="44">
        <v>11.3</v>
      </c>
      <c r="AO26" s="44">
        <f t="shared" si="8"/>
        <v>0</v>
      </c>
      <c r="AP26" s="44">
        <v>0.44</v>
      </c>
      <c r="AQ26" s="44">
        <f t="shared" si="9"/>
        <v>0</v>
      </c>
      <c r="AR26" s="44">
        <f t="shared" si="10"/>
        <v>0</v>
      </c>
      <c r="AT26" s="49">
        <v>11</v>
      </c>
      <c r="AU26" s="44">
        <f t="shared" si="0"/>
        <v>0</v>
      </c>
      <c r="AV26" s="44">
        <f t="shared" si="1"/>
        <v>0</v>
      </c>
      <c r="AW26" s="45">
        <f t="shared" si="11"/>
        <v>0</v>
      </c>
      <c r="AX26" s="44">
        <f t="shared" si="12"/>
        <v>0</v>
      </c>
      <c r="AY26" s="44">
        <v>7</v>
      </c>
      <c r="AZ26" s="44">
        <v>11.3</v>
      </c>
      <c r="BA26" s="44">
        <f t="shared" si="13"/>
        <v>0</v>
      </c>
      <c r="BB26" s="44">
        <v>0.44</v>
      </c>
      <c r="BC26" s="44">
        <f t="shared" si="14"/>
        <v>0</v>
      </c>
      <c r="BD26" s="44">
        <f t="shared" si="15"/>
        <v>0</v>
      </c>
      <c r="BF26" s="49">
        <v>11</v>
      </c>
      <c r="BG26" s="44">
        <f t="shared" si="2"/>
        <v>0</v>
      </c>
      <c r="BH26" s="44">
        <f t="shared" si="3"/>
        <v>0</v>
      </c>
      <c r="BI26" s="44">
        <f t="shared" si="16"/>
        <v>0</v>
      </c>
      <c r="BJ26" s="44">
        <f t="shared" si="17"/>
        <v>0</v>
      </c>
      <c r="BK26" s="44">
        <v>7</v>
      </c>
      <c r="BL26" s="44">
        <v>11.3</v>
      </c>
      <c r="BM26" s="44">
        <f t="shared" si="18"/>
        <v>0</v>
      </c>
      <c r="BN26" s="44">
        <v>0.44</v>
      </c>
      <c r="BO26" s="44">
        <f t="shared" si="19"/>
        <v>0</v>
      </c>
    </row>
    <row r="27" spans="1:67" ht="12.75">
      <c r="A27" s="46">
        <v>39104</v>
      </c>
      <c r="B27" s="47">
        <v>69</v>
      </c>
      <c r="C27" s="48" t="s">
        <v>99</v>
      </c>
      <c r="D27" s="47" t="s">
        <v>98</v>
      </c>
      <c r="E27" s="48">
        <v>1</v>
      </c>
      <c r="F27" s="40" t="s">
        <v>94</v>
      </c>
      <c r="G27" s="40" t="s">
        <v>94</v>
      </c>
      <c r="H27" s="40" t="s">
        <v>94</v>
      </c>
      <c r="I27" s="40">
        <v>20</v>
      </c>
      <c r="J27" s="40">
        <v>35</v>
      </c>
      <c r="K27" s="48">
        <v>0</v>
      </c>
      <c r="L27" s="40" t="s">
        <v>94</v>
      </c>
      <c r="M27" s="41" t="s">
        <v>94</v>
      </c>
      <c r="N27" s="40" t="s">
        <v>94</v>
      </c>
      <c r="O27" s="41" t="s">
        <v>94</v>
      </c>
      <c r="P27" s="40" t="s">
        <v>94</v>
      </c>
      <c r="Q27" s="41" t="s">
        <v>94</v>
      </c>
      <c r="R27" s="40" t="s">
        <v>94</v>
      </c>
      <c r="S27" s="41" t="s">
        <v>94</v>
      </c>
      <c r="T27" s="40" t="s">
        <v>94</v>
      </c>
      <c r="U27" s="41" t="s">
        <v>94</v>
      </c>
      <c r="V27" s="40" t="s">
        <v>94</v>
      </c>
      <c r="W27" s="41" t="s">
        <v>94</v>
      </c>
      <c r="X27" s="40" t="s">
        <v>94</v>
      </c>
      <c r="Y27" s="41" t="s">
        <v>94</v>
      </c>
      <c r="Z27" s="40" t="s">
        <v>94</v>
      </c>
      <c r="AA27" s="41" t="s">
        <v>94</v>
      </c>
      <c r="AB27" s="40" t="s">
        <v>94</v>
      </c>
      <c r="AC27" s="41" t="s">
        <v>94</v>
      </c>
      <c r="AD27" s="40" t="s">
        <v>94</v>
      </c>
      <c r="AE27" s="41" t="s">
        <v>94</v>
      </c>
      <c r="AF27" s="40" t="s">
        <v>94</v>
      </c>
      <c r="AH27" s="49">
        <v>12</v>
      </c>
      <c r="AI27" s="44">
        <f t="shared" si="4"/>
        <v>0</v>
      </c>
      <c r="AJ27" s="44">
        <f t="shared" si="5"/>
        <v>0</v>
      </c>
      <c r="AK27" s="44">
        <f t="shared" si="6"/>
        <v>0</v>
      </c>
      <c r="AL27" s="44">
        <f t="shared" si="7"/>
        <v>0</v>
      </c>
      <c r="AM27" s="44">
        <v>7</v>
      </c>
      <c r="AN27" s="44">
        <v>11.3</v>
      </c>
      <c r="AO27" s="44">
        <f t="shared" si="8"/>
        <v>0</v>
      </c>
      <c r="AP27" s="44">
        <v>0.44</v>
      </c>
      <c r="AQ27" s="44">
        <f t="shared" si="9"/>
        <v>0</v>
      </c>
      <c r="AR27" s="44">
        <f t="shared" si="10"/>
        <v>0</v>
      </c>
      <c r="AT27" s="49">
        <v>12</v>
      </c>
      <c r="AU27" s="44">
        <f t="shared" si="0"/>
        <v>0</v>
      </c>
      <c r="AV27" s="44">
        <f t="shared" si="1"/>
        <v>0</v>
      </c>
      <c r="AW27" s="45">
        <f t="shared" si="11"/>
        <v>0</v>
      </c>
      <c r="AX27" s="44">
        <f t="shared" si="12"/>
        <v>0</v>
      </c>
      <c r="AY27" s="44">
        <v>7</v>
      </c>
      <c r="AZ27" s="44">
        <v>11.3</v>
      </c>
      <c r="BA27" s="44">
        <f t="shared" si="13"/>
        <v>0</v>
      </c>
      <c r="BB27" s="44">
        <v>0.44</v>
      </c>
      <c r="BC27" s="44">
        <f t="shared" si="14"/>
        <v>0</v>
      </c>
      <c r="BD27" s="44">
        <f t="shared" si="15"/>
        <v>0</v>
      </c>
      <c r="BF27" s="49">
        <v>12</v>
      </c>
      <c r="BG27" s="44">
        <f t="shared" si="2"/>
        <v>0</v>
      </c>
      <c r="BH27" s="44">
        <f t="shared" si="3"/>
        <v>0</v>
      </c>
      <c r="BI27" s="44">
        <f t="shared" si="16"/>
        <v>0</v>
      </c>
      <c r="BJ27" s="44">
        <f t="shared" si="17"/>
        <v>0</v>
      </c>
      <c r="BK27" s="44">
        <v>7</v>
      </c>
      <c r="BL27" s="44">
        <v>11.3</v>
      </c>
      <c r="BM27" s="44">
        <f t="shared" si="18"/>
        <v>0</v>
      </c>
      <c r="BN27" s="44">
        <v>0.44</v>
      </c>
      <c r="BO27" s="44">
        <f t="shared" si="19"/>
        <v>0</v>
      </c>
    </row>
    <row r="28" spans="1:67" ht="12.75">
      <c r="A28" s="46"/>
      <c r="B28" s="47"/>
      <c r="C28" s="48"/>
      <c r="D28" s="47"/>
      <c r="E28" s="48"/>
      <c r="F28" s="40"/>
      <c r="G28" s="48"/>
      <c r="H28" s="40"/>
      <c r="I28" s="40"/>
      <c r="J28" s="40"/>
      <c r="K28" s="48"/>
      <c r="L28" s="47"/>
      <c r="M28" s="48"/>
      <c r="N28" s="47"/>
      <c r="O28" s="48"/>
      <c r="P28" s="47"/>
      <c r="Q28" s="48"/>
      <c r="R28" s="47"/>
      <c r="S28" s="48"/>
      <c r="T28" s="47"/>
      <c r="U28" s="48"/>
      <c r="V28" s="47"/>
      <c r="W28" s="48"/>
      <c r="X28" s="47"/>
      <c r="Y28" s="48"/>
      <c r="Z28" s="47"/>
      <c r="AA28" s="48"/>
      <c r="AB28" s="47"/>
      <c r="AC28" s="48"/>
      <c r="AD28" s="47"/>
      <c r="AE28" s="48"/>
      <c r="AF28" s="47"/>
      <c r="AH28" s="49">
        <v>13</v>
      </c>
      <c r="AI28" s="44">
        <f t="shared" si="4"/>
        <v>0</v>
      </c>
      <c r="AJ28" s="44">
        <f t="shared" si="5"/>
        <v>0</v>
      </c>
      <c r="AK28" s="44">
        <f t="shared" si="6"/>
        <v>0</v>
      </c>
      <c r="AL28" s="44">
        <f t="shared" si="7"/>
        <v>0</v>
      </c>
      <c r="AM28" s="44">
        <v>7</v>
      </c>
      <c r="AN28" s="44">
        <v>11.3</v>
      </c>
      <c r="AO28" s="44">
        <f t="shared" si="8"/>
        <v>0</v>
      </c>
      <c r="AP28" s="44">
        <v>0.44</v>
      </c>
      <c r="AQ28" s="44">
        <f t="shared" si="9"/>
        <v>0</v>
      </c>
      <c r="AR28" s="44">
        <f t="shared" si="10"/>
        <v>0</v>
      </c>
      <c r="AT28" s="49">
        <v>13</v>
      </c>
      <c r="AU28" s="44">
        <f t="shared" si="0"/>
        <v>0</v>
      </c>
      <c r="AV28" s="44">
        <f t="shared" si="1"/>
        <v>0</v>
      </c>
      <c r="AW28" s="45">
        <f t="shared" si="11"/>
        <v>0</v>
      </c>
      <c r="AX28" s="44">
        <f t="shared" si="12"/>
        <v>0</v>
      </c>
      <c r="AY28" s="44">
        <v>7</v>
      </c>
      <c r="AZ28" s="44">
        <v>11.3</v>
      </c>
      <c r="BA28" s="44">
        <f t="shared" si="13"/>
        <v>0</v>
      </c>
      <c r="BB28" s="44">
        <v>0.44</v>
      </c>
      <c r="BC28" s="44">
        <f t="shared" si="14"/>
        <v>0</v>
      </c>
      <c r="BD28" s="44">
        <f t="shared" si="15"/>
        <v>0</v>
      </c>
      <c r="BF28" s="49">
        <v>13</v>
      </c>
      <c r="BG28" s="44">
        <f t="shared" si="2"/>
        <v>0</v>
      </c>
      <c r="BH28" s="44">
        <f t="shared" si="3"/>
        <v>0</v>
      </c>
      <c r="BI28" s="44">
        <f t="shared" si="16"/>
        <v>0</v>
      </c>
      <c r="BJ28" s="44">
        <f t="shared" si="17"/>
        <v>0</v>
      </c>
      <c r="BK28" s="44">
        <v>7</v>
      </c>
      <c r="BL28" s="44">
        <v>11.3</v>
      </c>
      <c r="BM28" s="44">
        <f t="shared" si="18"/>
        <v>0</v>
      </c>
      <c r="BN28" s="44">
        <v>0.44</v>
      </c>
      <c r="BO28" s="44">
        <f t="shared" si="19"/>
        <v>0</v>
      </c>
    </row>
    <row r="29" spans="1:67" ht="12.75">
      <c r="A29" s="46"/>
      <c r="B29" s="47"/>
      <c r="C29" s="48"/>
      <c r="D29" s="47"/>
      <c r="E29" s="4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H29" s="49">
        <v>14</v>
      </c>
      <c r="AI29" s="44">
        <f t="shared" si="4"/>
        <v>0</v>
      </c>
      <c r="AJ29" s="44">
        <f t="shared" si="5"/>
        <v>0</v>
      </c>
      <c r="AK29" s="44">
        <f t="shared" si="6"/>
        <v>0</v>
      </c>
      <c r="AL29" s="44">
        <f t="shared" si="7"/>
        <v>0</v>
      </c>
      <c r="AM29" s="44">
        <v>7</v>
      </c>
      <c r="AN29" s="44">
        <v>11.3</v>
      </c>
      <c r="AO29" s="44">
        <f t="shared" si="8"/>
        <v>0</v>
      </c>
      <c r="AP29" s="44">
        <v>0.44</v>
      </c>
      <c r="AQ29" s="44">
        <f t="shared" si="9"/>
        <v>0</v>
      </c>
      <c r="AR29" s="44">
        <f t="shared" si="10"/>
        <v>0</v>
      </c>
      <c r="AT29" s="49">
        <v>14</v>
      </c>
      <c r="AU29" s="44">
        <f t="shared" si="0"/>
        <v>0</v>
      </c>
      <c r="AV29" s="44">
        <f t="shared" si="1"/>
        <v>0</v>
      </c>
      <c r="AW29" s="45">
        <f t="shared" si="11"/>
        <v>0</v>
      </c>
      <c r="AX29" s="44">
        <f t="shared" si="12"/>
        <v>0</v>
      </c>
      <c r="AY29" s="44">
        <v>7</v>
      </c>
      <c r="AZ29" s="44">
        <v>11.3</v>
      </c>
      <c r="BA29" s="44">
        <f t="shared" si="13"/>
        <v>0</v>
      </c>
      <c r="BB29" s="44">
        <v>0.44</v>
      </c>
      <c r="BC29" s="44">
        <f t="shared" si="14"/>
        <v>0</v>
      </c>
      <c r="BD29" s="44">
        <f t="shared" si="15"/>
        <v>0</v>
      </c>
      <c r="BF29" s="49">
        <v>14</v>
      </c>
      <c r="BG29" s="44">
        <f t="shared" si="2"/>
        <v>0</v>
      </c>
      <c r="BH29" s="44">
        <f t="shared" si="3"/>
        <v>0</v>
      </c>
      <c r="BI29" s="44">
        <f t="shared" si="16"/>
        <v>0</v>
      </c>
      <c r="BJ29" s="44">
        <f t="shared" si="17"/>
        <v>0</v>
      </c>
      <c r="BK29" s="44">
        <v>7</v>
      </c>
      <c r="BL29" s="44">
        <v>11.3</v>
      </c>
      <c r="BM29" s="44">
        <f t="shared" si="18"/>
        <v>0</v>
      </c>
      <c r="BN29" s="44">
        <v>0.44</v>
      </c>
      <c r="BO29" s="44">
        <f t="shared" si="19"/>
        <v>0</v>
      </c>
    </row>
    <row r="30" spans="1:67" ht="12.75">
      <c r="A30" s="46"/>
      <c r="B30" s="47"/>
      <c r="C30" s="48"/>
      <c r="D30" s="47"/>
      <c r="E30" s="48"/>
      <c r="F30" s="40"/>
      <c r="G30" s="48"/>
      <c r="H30" s="40"/>
      <c r="I30" s="40"/>
      <c r="J30" s="40"/>
      <c r="K30" s="48"/>
      <c r="L30" s="47"/>
      <c r="M30" s="48"/>
      <c r="N30" s="51"/>
      <c r="O30" s="51"/>
      <c r="P30" s="51"/>
      <c r="Q30" s="51"/>
      <c r="R30" s="47"/>
      <c r="S30" s="47"/>
      <c r="T30" s="48"/>
      <c r="U30" s="47"/>
      <c r="V30" s="48"/>
      <c r="W30" s="51"/>
      <c r="X30" s="51"/>
      <c r="Y30" s="51"/>
      <c r="Z30" s="51"/>
      <c r="AA30" s="51"/>
      <c r="AB30" s="51"/>
      <c r="AC30" s="47"/>
      <c r="AD30" s="47"/>
      <c r="AE30" s="48"/>
      <c r="AF30" s="47"/>
      <c r="AH30" s="50">
        <v>15</v>
      </c>
      <c r="AI30" s="44">
        <f t="shared" si="4"/>
        <v>0</v>
      </c>
      <c r="AJ30" s="44">
        <f t="shared" si="5"/>
        <v>0</v>
      </c>
      <c r="AK30" s="44">
        <f t="shared" si="6"/>
        <v>0</v>
      </c>
      <c r="AL30" s="44">
        <f t="shared" si="7"/>
        <v>0</v>
      </c>
      <c r="AM30" s="44">
        <v>7</v>
      </c>
      <c r="AN30" s="44">
        <v>11.3</v>
      </c>
      <c r="AO30" s="44">
        <f t="shared" si="8"/>
        <v>0</v>
      </c>
      <c r="AP30" s="44">
        <v>0.44</v>
      </c>
      <c r="AQ30" s="44">
        <f t="shared" si="9"/>
        <v>0</v>
      </c>
      <c r="AR30" s="44">
        <f t="shared" si="10"/>
        <v>0</v>
      </c>
      <c r="AT30" s="50">
        <v>15</v>
      </c>
      <c r="AU30" s="44">
        <f t="shared" si="0"/>
        <v>0</v>
      </c>
      <c r="AV30" s="44">
        <f t="shared" si="1"/>
        <v>0</v>
      </c>
      <c r="AW30" s="45">
        <f t="shared" si="11"/>
        <v>0</v>
      </c>
      <c r="AX30" s="44">
        <f t="shared" si="12"/>
        <v>0</v>
      </c>
      <c r="AY30" s="44">
        <v>7</v>
      </c>
      <c r="AZ30" s="44">
        <v>11.3</v>
      </c>
      <c r="BA30" s="44">
        <f t="shared" si="13"/>
        <v>0</v>
      </c>
      <c r="BB30" s="44">
        <v>0.44</v>
      </c>
      <c r="BC30" s="44">
        <f t="shared" si="14"/>
        <v>0</v>
      </c>
      <c r="BD30" s="44">
        <f t="shared" si="15"/>
        <v>0</v>
      </c>
      <c r="BF30" s="49">
        <v>15</v>
      </c>
      <c r="BG30" s="44">
        <f t="shared" si="2"/>
        <v>0</v>
      </c>
      <c r="BH30" s="44">
        <f t="shared" si="3"/>
        <v>0</v>
      </c>
      <c r="BI30" s="44">
        <f t="shared" si="16"/>
        <v>0</v>
      </c>
      <c r="BJ30" s="44">
        <f t="shared" si="17"/>
        <v>0</v>
      </c>
      <c r="BK30" s="44">
        <v>7</v>
      </c>
      <c r="BL30" s="44">
        <v>11.3</v>
      </c>
      <c r="BM30" s="44">
        <f t="shared" si="18"/>
        <v>0</v>
      </c>
      <c r="BN30" s="44">
        <v>0.44</v>
      </c>
      <c r="BO30" s="44">
        <f t="shared" si="19"/>
        <v>0</v>
      </c>
    </row>
    <row r="31" spans="1:67" ht="12.75">
      <c r="A31" s="46"/>
      <c r="B31" s="47"/>
      <c r="C31" s="48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7"/>
      <c r="W31" s="48"/>
      <c r="X31" s="47"/>
      <c r="Y31" s="48"/>
      <c r="Z31" s="47"/>
      <c r="AA31" s="48"/>
      <c r="AB31" s="47"/>
      <c r="AC31" s="48"/>
      <c r="AD31" s="47"/>
      <c r="AE31" s="48"/>
      <c r="AF31" s="47"/>
      <c r="AH31" s="50">
        <v>16</v>
      </c>
      <c r="AI31" s="44">
        <f t="shared" si="4"/>
        <v>0</v>
      </c>
      <c r="AJ31" s="44">
        <f t="shared" si="5"/>
        <v>0</v>
      </c>
      <c r="AK31" s="44">
        <f t="shared" si="6"/>
        <v>0</v>
      </c>
      <c r="AL31" s="44">
        <f t="shared" si="7"/>
        <v>0</v>
      </c>
      <c r="AM31" s="44">
        <v>7</v>
      </c>
      <c r="AN31" s="44">
        <v>11.3</v>
      </c>
      <c r="AO31" s="44">
        <f t="shared" si="8"/>
        <v>0</v>
      </c>
      <c r="AP31" s="44">
        <v>0.44</v>
      </c>
      <c r="AQ31" s="44">
        <f t="shared" si="9"/>
        <v>0</v>
      </c>
      <c r="AR31" s="44">
        <f t="shared" si="10"/>
        <v>0</v>
      </c>
      <c r="AT31" s="50">
        <v>16</v>
      </c>
      <c r="AU31" s="44">
        <f t="shared" si="0"/>
        <v>0</v>
      </c>
      <c r="AV31" s="44">
        <f t="shared" si="1"/>
        <v>0</v>
      </c>
      <c r="AW31" s="45">
        <f t="shared" si="11"/>
        <v>0</v>
      </c>
      <c r="AX31" s="44">
        <f t="shared" si="12"/>
        <v>0</v>
      </c>
      <c r="AY31" s="44">
        <v>7</v>
      </c>
      <c r="AZ31" s="44">
        <v>11.3</v>
      </c>
      <c r="BA31" s="44">
        <f t="shared" si="13"/>
        <v>0</v>
      </c>
      <c r="BB31" s="44">
        <v>0.44</v>
      </c>
      <c r="BC31" s="44">
        <f t="shared" si="14"/>
        <v>0</v>
      </c>
      <c r="BD31" s="44">
        <f t="shared" si="15"/>
        <v>0</v>
      </c>
      <c r="BF31" s="49">
        <v>16</v>
      </c>
      <c r="BG31" s="44">
        <f t="shared" si="2"/>
        <v>0</v>
      </c>
      <c r="BH31" s="44">
        <f t="shared" si="3"/>
        <v>0</v>
      </c>
      <c r="BI31" s="44">
        <f t="shared" si="16"/>
        <v>0</v>
      </c>
      <c r="BJ31" s="44">
        <f t="shared" si="17"/>
        <v>0</v>
      </c>
      <c r="BK31" s="44">
        <v>7</v>
      </c>
      <c r="BL31" s="44">
        <v>11.3</v>
      </c>
      <c r="BM31" s="44">
        <f t="shared" si="18"/>
        <v>0</v>
      </c>
      <c r="BN31" s="44">
        <v>0.44</v>
      </c>
      <c r="BO31" s="44">
        <f t="shared" si="19"/>
        <v>0</v>
      </c>
    </row>
    <row r="32" spans="1:67" ht="12.75">
      <c r="A32" s="46"/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  <c r="Q32" s="48"/>
      <c r="R32" s="47"/>
      <c r="S32" s="48"/>
      <c r="T32" s="47"/>
      <c r="U32" s="48"/>
      <c r="V32" s="47"/>
      <c r="W32" s="48"/>
      <c r="X32" s="47"/>
      <c r="Y32" s="48"/>
      <c r="Z32" s="47"/>
      <c r="AA32" s="48"/>
      <c r="AB32" s="47"/>
      <c r="AC32" s="48"/>
      <c r="AD32" s="47"/>
      <c r="AE32" s="48"/>
      <c r="AF32" s="47"/>
      <c r="AH32" s="50">
        <v>17</v>
      </c>
      <c r="AI32" s="44">
        <f t="shared" si="4"/>
        <v>0</v>
      </c>
      <c r="AJ32" s="44">
        <f t="shared" si="5"/>
        <v>0</v>
      </c>
      <c r="AK32" s="44">
        <f t="shared" si="6"/>
        <v>0</v>
      </c>
      <c r="AL32" s="44">
        <f t="shared" si="7"/>
        <v>0</v>
      </c>
      <c r="AM32" s="44">
        <v>7</v>
      </c>
      <c r="AN32" s="44">
        <v>11.3</v>
      </c>
      <c r="AO32" s="44">
        <f t="shared" si="8"/>
        <v>0</v>
      </c>
      <c r="AP32" s="44">
        <v>0.44</v>
      </c>
      <c r="AQ32" s="44">
        <f t="shared" si="9"/>
        <v>0</v>
      </c>
      <c r="AR32" s="44">
        <f t="shared" si="10"/>
        <v>0</v>
      </c>
      <c r="AT32" s="50">
        <v>17</v>
      </c>
      <c r="AU32" s="44">
        <f t="shared" si="0"/>
        <v>0</v>
      </c>
      <c r="AV32" s="44">
        <f t="shared" si="1"/>
        <v>0</v>
      </c>
      <c r="AW32" s="45">
        <f t="shared" si="11"/>
        <v>0</v>
      </c>
      <c r="AX32" s="44">
        <f t="shared" si="12"/>
        <v>0</v>
      </c>
      <c r="AY32" s="44">
        <v>7</v>
      </c>
      <c r="AZ32" s="44">
        <v>11.3</v>
      </c>
      <c r="BA32" s="44">
        <f t="shared" si="13"/>
        <v>0</v>
      </c>
      <c r="BB32" s="44">
        <v>0.44</v>
      </c>
      <c r="BC32" s="44">
        <f t="shared" si="14"/>
        <v>0</v>
      </c>
      <c r="BD32" s="44">
        <f t="shared" si="15"/>
        <v>0</v>
      </c>
      <c r="BF32" s="49">
        <v>17</v>
      </c>
      <c r="BG32" s="44">
        <f t="shared" si="2"/>
        <v>0</v>
      </c>
      <c r="BH32" s="44">
        <f t="shared" si="3"/>
        <v>0</v>
      </c>
      <c r="BI32" s="44">
        <f t="shared" si="16"/>
        <v>0</v>
      </c>
      <c r="BJ32" s="44">
        <f t="shared" si="17"/>
        <v>0</v>
      </c>
      <c r="BK32" s="44">
        <v>7</v>
      </c>
      <c r="BL32" s="44">
        <v>11.3</v>
      </c>
      <c r="BM32" s="44">
        <f t="shared" si="18"/>
        <v>0</v>
      </c>
      <c r="BN32" s="44">
        <v>0.44</v>
      </c>
      <c r="BO32" s="44">
        <f t="shared" si="19"/>
        <v>0</v>
      </c>
    </row>
    <row r="33" spans="1:67" s="15" customFormat="1" ht="12.75">
      <c r="A33" s="46"/>
      <c r="B33" s="47"/>
      <c r="C33" s="48"/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  <c r="O33" s="48"/>
      <c r="P33" s="47"/>
      <c r="Q33" s="48"/>
      <c r="R33" s="47"/>
      <c r="S33" s="48"/>
      <c r="T33" s="47"/>
      <c r="U33" s="48"/>
      <c r="V33" s="47"/>
      <c r="W33" s="48"/>
      <c r="X33" s="47"/>
      <c r="Y33" s="48"/>
      <c r="Z33" s="47"/>
      <c r="AA33" s="48"/>
      <c r="AB33" s="47"/>
      <c r="AC33" s="48"/>
      <c r="AD33" s="47"/>
      <c r="AE33" s="48"/>
      <c r="AF33" s="47"/>
      <c r="AH33" s="45">
        <v>18</v>
      </c>
      <c r="AI33" s="44">
        <f t="shared" si="4"/>
        <v>0</v>
      </c>
      <c r="AJ33" s="44">
        <f t="shared" si="5"/>
        <v>0</v>
      </c>
      <c r="AK33" s="44">
        <f t="shared" si="6"/>
        <v>0</v>
      </c>
      <c r="AL33" s="44">
        <f t="shared" si="7"/>
        <v>0</v>
      </c>
      <c r="AM33" s="44">
        <v>7</v>
      </c>
      <c r="AN33" s="44">
        <v>11.3</v>
      </c>
      <c r="AO33" s="44">
        <f t="shared" si="8"/>
        <v>0</v>
      </c>
      <c r="AP33" s="44">
        <v>0.44</v>
      </c>
      <c r="AQ33" s="44">
        <f t="shared" si="9"/>
        <v>0</v>
      </c>
      <c r="AR33" s="44">
        <f t="shared" si="10"/>
        <v>0</v>
      </c>
      <c r="AT33" s="45">
        <v>18</v>
      </c>
      <c r="AU33" s="44">
        <f t="shared" si="0"/>
        <v>0</v>
      </c>
      <c r="AV33" s="44">
        <f t="shared" si="1"/>
        <v>0</v>
      </c>
      <c r="AW33" s="45">
        <f t="shared" si="11"/>
        <v>0</v>
      </c>
      <c r="AX33" s="44">
        <f t="shared" si="12"/>
        <v>0</v>
      </c>
      <c r="AY33" s="44">
        <v>7</v>
      </c>
      <c r="AZ33" s="44">
        <v>11.3</v>
      </c>
      <c r="BA33" s="44">
        <f t="shared" si="13"/>
        <v>0</v>
      </c>
      <c r="BB33" s="44">
        <v>0.44</v>
      </c>
      <c r="BC33" s="44">
        <f t="shared" si="14"/>
        <v>0</v>
      </c>
      <c r="BD33" s="44">
        <f t="shared" si="15"/>
        <v>0</v>
      </c>
      <c r="BF33" s="45">
        <v>18</v>
      </c>
      <c r="BG33" s="44">
        <f t="shared" si="2"/>
        <v>0</v>
      </c>
      <c r="BH33" s="44">
        <f t="shared" si="3"/>
        <v>0</v>
      </c>
      <c r="BI33" s="44">
        <f t="shared" si="16"/>
        <v>0</v>
      </c>
      <c r="BJ33" s="44">
        <f t="shared" si="17"/>
        <v>0</v>
      </c>
      <c r="BK33" s="44">
        <v>7</v>
      </c>
      <c r="BL33" s="44">
        <v>11.3</v>
      </c>
      <c r="BM33" s="44">
        <f t="shared" si="18"/>
        <v>0</v>
      </c>
      <c r="BN33" s="44">
        <v>0.44</v>
      </c>
      <c r="BO33" s="44">
        <f t="shared" si="19"/>
        <v>0</v>
      </c>
    </row>
    <row r="34" spans="1:67" s="15" customFormat="1" ht="12.75">
      <c r="A34" s="46"/>
      <c r="B34" s="47"/>
      <c r="C34" s="48"/>
      <c r="D34" s="47"/>
      <c r="E34" s="48"/>
      <c r="F34" s="47"/>
      <c r="G34" s="48"/>
      <c r="H34" s="47"/>
      <c r="I34" s="48"/>
      <c r="J34" s="47"/>
      <c r="K34" s="48"/>
      <c r="L34" s="47"/>
      <c r="M34" s="48"/>
      <c r="N34" s="47"/>
      <c r="O34" s="48"/>
      <c r="P34" s="47"/>
      <c r="Q34" s="48"/>
      <c r="R34" s="47"/>
      <c r="S34" s="48"/>
      <c r="T34" s="47"/>
      <c r="U34" s="48"/>
      <c r="V34" s="47"/>
      <c r="W34" s="48"/>
      <c r="X34" s="47"/>
      <c r="Y34" s="48"/>
      <c r="Z34" s="47"/>
      <c r="AA34" s="48"/>
      <c r="AB34" s="47"/>
      <c r="AC34" s="48"/>
      <c r="AD34" s="47"/>
      <c r="AE34" s="48"/>
      <c r="AF34" s="47"/>
      <c r="AH34" s="45">
        <v>19</v>
      </c>
      <c r="AI34" s="44">
        <f t="shared" si="4"/>
        <v>0</v>
      </c>
      <c r="AJ34" s="44">
        <f t="shared" si="5"/>
        <v>0</v>
      </c>
      <c r="AK34" s="68">
        <f t="shared" si="6"/>
        <v>0</v>
      </c>
      <c r="AL34" s="68">
        <f t="shared" si="7"/>
        <v>0</v>
      </c>
      <c r="AM34" s="68">
        <v>7</v>
      </c>
      <c r="AN34" s="68">
        <v>11.3</v>
      </c>
      <c r="AO34" s="68">
        <f t="shared" si="8"/>
        <v>0</v>
      </c>
      <c r="AP34" s="68">
        <v>0.44</v>
      </c>
      <c r="AQ34" s="68">
        <f t="shared" si="9"/>
        <v>0</v>
      </c>
      <c r="AR34" s="68">
        <f t="shared" si="10"/>
        <v>0</v>
      </c>
      <c r="AT34" s="45">
        <v>19</v>
      </c>
      <c r="AU34" s="44">
        <f t="shared" si="0"/>
        <v>0</v>
      </c>
      <c r="AV34" s="44">
        <f t="shared" si="1"/>
        <v>0</v>
      </c>
      <c r="AW34" s="45">
        <f t="shared" si="11"/>
        <v>0</v>
      </c>
      <c r="AX34" s="44">
        <f t="shared" si="12"/>
        <v>0</v>
      </c>
      <c r="AY34" s="44">
        <v>7</v>
      </c>
      <c r="AZ34" s="44">
        <v>11.3</v>
      </c>
      <c r="BA34" s="44">
        <f t="shared" si="13"/>
        <v>0</v>
      </c>
      <c r="BB34" s="44">
        <v>0.44</v>
      </c>
      <c r="BC34" s="44">
        <f t="shared" si="14"/>
        <v>0</v>
      </c>
      <c r="BD34" s="44">
        <f t="shared" si="15"/>
        <v>0</v>
      </c>
      <c r="BF34" s="45">
        <v>19</v>
      </c>
      <c r="BG34" s="44">
        <f t="shared" si="2"/>
        <v>0</v>
      </c>
      <c r="BH34" s="44">
        <f t="shared" si="3"/>
        <v>0</v>
      </c>
      <c r="BI34" s="44">
        <f t="shared" si="16"/>
        <v>0</v>
      </c>
      <c r="BJ34" s="44">
        <f t="shared" si="17"/>
        <v>0</v>
      </c>
      <c r="BK34" s="44">
        <v>7</v>
      </c>
      <c r="BL34" s="44">
        <v>11.3</v>
      </c>
      <c r="BM34" s="44">
        <f t="shared" si="18"/>
        <v>0</v>
      </c>
      <c r="BN34" s="44">
        <v>0.44</v>
      </c>
      <c r="BO34" s="44">
        <f t="shared" si="19"/>
        <v>0</v>
      </c>
    </row>
    <row r="35" spans="1:44" s="15" customFormat="1" ht="12.75">
      <c r="A35" s="51"/>
      <c r="B35" s="47"/>
      <c r="C35" s="48"/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7"/>
      <c r="W35" s="48"/>
      <c r="X35" s="47"/>
      <c r="Y35" s="48"/>
      <c r="Z35" s="47"/>
      <c r="AA35" s="48"/>
      <c r="AB35" s="47"/>
      <c r="AC35" s="48"/>
      <c r="AD35" s="47"/>
      <c r="AE35" s="48"/>
      <c r="AF35" s="47"/>
      <c r="AK35" s="67"/>
      <c r="AL35" s="70"/>
      <c r="AM35" s="70"/>
      <c r="AN35" s="70"/>
      <c r="AO35" s="71"/>
      <c r="AP35" s="70"/>
      <c r="AQ35" s="71"/>
      <c r="AR35" s="71"/>
    </row>
    <row r="36" spans="1:44" s="15" customFormat="1" ht="13.5" thickBot="1">
      <c r="A36" s="52"/>
      <c r="B36" s="53"/>
      <c r="C36" s="54"/>
      <c r="D36" s="53"/>
      <c r="E36" s="54"/>
      <c r="F36" s="53"/>
      <c r="G36" s="54"/>
      <c r="H36" s="53"/>
      <c r="I36" s="54"/>
      <c r="J36" s="53"/>
      <c r="K36" s="54"/>
      <c r="L36" s="53"/>
      <c r="M36" s="54"/>
      <c r="N36" s="53"/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  <c r="AK36" s="69"/>
      <c r="AL36" s="65"/>
      <c r="AM36" s="65"/>
      <c r="AN36" s="65"/>
      <c r="AO36" s="59"/>
      <c r="AP36" s="65"/>
      <c r="AQ36" s="59"/>
      <c r="AR36" s="59"/>
    </row>
    <row r="37" spans="36:45" ht="13.5" thickBot="1">
      <c r="AJ37" s="59"/>
      <c r="AK37" s="59"/>
      <c r="AL37" s="65"/>
      <c r="AM37" s="65"/>
      <c r="AN37" s="65"/>
      <c r="AO37" s="59"/>
      <c r="AP37" s="65"/>
      <c r="AQ37" s="59"/>
      <c r="AR37" s="59"/>
      <c r="AS37" s="59"/>
    </row>
    <row r="38" spans="1:44" ht="13.5" thickBot="1">
      <c r="A38" s="55" t="s">
        <v>35</v>
      </c>
      <c r="B38" s="55" t="s">
        <v>70</v>
      </c>
      <c r="C38" s="56"/>
      <c r="D38" s="57"/>
      <c r="N38" s="59"/>
      <c r="AK38" s="59"/>
      <c r="AL38" s="66"/>
      <c r="AM38" s="66"/>
      <c r="AN38" s="66"/>
      <c r="AO38" s="59"/>
      <c r="AP38" s="66"/>
      <c r="AQ38" s="59"/>
      <c r="AR38" s="59"/>
    </row>
    <row r="39" spans="1:44" ht="12.75">
      <c r="A39" s="58">
        <v>39413</v>
      </c>
      <c r="B39" s="9">
        <v>36</v>
      </c>
      <c r="C39" s="59"/>
      <c r="D39" s="60"/>
      <c r="N39" s="59"/>
      <c r="AK39" s="59"/>
      <c r="AL39" s="66"/>
      <c r="AM39" s="66"/>
      <c r="AN39" s="66"/>
      <c r="AO39" s="59"/>
      <c r="AP39" s="66"/>
      <c r="AQ39" s="59"/>
      <c r="AR39" s="59"/>
    </row>
    <row r="40" spans="1:44" ht="12.75">
      <c r="A40" s="58">
        <v>39444</v>
      </c>
      <c r="B40" s="9">
        <v>42</v>
      </c>
      <c r="C40" s="59"/>
      <c r="D40" s="60"/>
      <c r="AK40" s="59"/>
      <c r="AL40" s="69"/>
      <c r="AM40" s="69"/>
      <c r="AN40" s="69"/>
      <c r="AO40" s="69"/>
      <c r="AP40" s="69"/>
      <c r="AQ40" s="69"/>
      <c r="AR40" s="69"/>
    </row>
    <row r="41" spans="1:44" ht="12.75">
      <c r="A41" s="58"/>
      <c r="B41" s="9"/>
      <c r="C41" s="59"/>
      <c r="D41" s="60"/>
      <c r="AL41" s="15"/>
      <c r="AM41" s="15"/>
      <c r="AN41" s="15"/>
      <c r="AO41" s="15"/>
      <c r="AP41" s="15"/>
      <c r="AQ41" s="15"/>
      <c r="AR41" s="15"/>
    </row>
    <row r="42" spans="1:4" ht="13.5" thickBot="1">
      <c r="A42" s="12"/>
      <c r="B42" s="12"/>
      <c r="C42" s="8"/>
      <c r="D42" s="61"/>
    </row>
    <row r="44" spans="1:10" ht="13.5" thickBot="1">
      <c r="A44" s="62" t="s">
        <v>71</v>
      </c>
      <c r="C44" s="92" t="s">
        <v>72</v>
      </c>
      <c r="D44" s="92"/>
      <c r="J44" s="62" t="s">
        <v>73</v>
      </c>
    </row>
    <row r="45" spans="1:10" ht="12.75">
      <c r="A45" t="s">
        <v>74</v>
      </c>
      <c r="C45" t="s">
        <v>75</v>
      </c>
      <c r="J45" t="s">
        <v>76</v>
      </c>
    </row>
    <row r="46" spans="1:10" ht="12.75">
      <c r="A46" t="s">
        <v>77</v>
      </c>
      <c r="C46" t="s">
        <v>78</v>
      </c>
      <c r="J46" t="s">
        <v>79</v>
      </c>
    </row>
    <row r="47" spans="1:10" ht="12.75">
      <c r="A47" t="s">
        <v>80</v>
      </c>
      <c r="C47" t="s">
        <v>81</v>
      </c>
      <c r="J47" t="s">
        <v>82</v>
      </c>
    </row>
    <row r="48" spans="1:10" ht="12.75">
      <c r="A48" t="s">
        <v>83</v>
      </c>
      <c r="J48" t="s">
        <v>84</v>
      </c>
    </row>
    <row r="49" ht="12.75">
      <c r="A49" t="s">
        <v>85</v>
      </c>
    </row>
    <row r="50" ht="12.75">
      <c r="A50" t="s">
        <v>86</v>
      </c>
    </row>
    <row r="52" spans="1:2" ht="12.75">
      <c r="A52" t="s">
        <v>35</v>
      </c>
      <c r="B52" t="s">
        <v>39</v>
      </c>
    </row>
    <row r="53" spans="1:2" ht="12.75">
      <c r="A53" s="63">
        <v>39394</v>
      </c>
      <c r="B53" t="s">
        <v>100</v>
      </c>
    </row>
    <row r="54" ht="12.75">
      <c r="A54" s="63"/>
    </row>
  </sheetData>
  <mergeCells count="24">
    <mergeCell ref="R13:AA13"/>
    <mergeCell ref="B9:AA12"/>
    <mergeCell ref="C44:D44"/>
    <mergeCell ref="AB13:AE13"/>
    <mergeCell ref="C14:E14"/>
    <mergeCell ref="F14:H14"/>
    <mergeCell ref="I14:J14"/>
    <mergeCell ref="L14:M14"/>
    <mergeCell ref="N14:Q14"/>
    <mergeCell ref="R14:U14"/>
    <mergeCell ref="V14:AA14"/>
    <mergeCell ref="AC14:AE14"/>
    <mergeCell ref="G4:H4"/>
    <mergeCell ref="J7:K7"/>
    <mergeCell ref="L7:M7"/>
    <mergeCell ref="L13:Q13"/>
    <mergeCell ref="AH2:AI2"/>
    <mergeCell ref="G3:H3"/>
    <mergeCell ref="I3:L3"/>
    <mergeCell ref="R3:S3"/>
    <mergeCell ref="C2:D2"/>
    <mergeCell ref="F1:M1"/>
    <mergeCell ref="P2:Q2"/>
    <mergeCell ref="R2:S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Coos Watershed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ddraper</dc:creator>
  <cp:keywords/>
  <dc:description/>
  <cp:lastModifiedBy>ddraper</cp:lastModifiedBy>
  <dcterms:created xsi:type="dcterms:W3CDTF">2006-10-30T22:06:08Z</dcterms:created>
  <dcterms:modified xsi:type="dcterms:W3CDTF">2007-02-14T00:05:16Z</dcterms:modified>
  <cp:category/>
  <cp:version/>
  <cp:contentType/>
  <cp:contentStatus/>
</cp:coreProperties>
</file>